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ota\Desktop\Documento de escritorio\"/>
    </mc:Choice>
  </mc:AlternateContent>
  <xr:revisionPtr revIDLastSave="0" documentId="8_{F67E0E2D-445B-4CFE-A6E0-D0ACD2955C9F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5" l="1"/>
  <c r="N13" i="5"/>
  <c r="E12" i="5"/>
  <c r="E13" i="5"/>
  <c r="C28" i="6" l="1"/>
  <c r="C18" i="6"/>
  <c r="P15" i="6"/>
  <c r="P16" i="6"/>
  <c r="P17" i="6"/>
  <c r="P19" i="6"/>
  <c r="P20" i="6"/>
  <c r="P21" i="6"/>
  <c r="P22" i="6"/>
  <c r="P23" i="6"/>
  <c r="P24" i="6"/>
  <c r="P25" i="6"/>
  <c r="P26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9" i="6"/>
  <c r="P80" i="6"/>
  <c r="P81" i="6"/>
  <c r="P82" i="6"/>
  <c r="P83" i="6"/>
  <c r="P84" i="6"/>
  <c r="P13" i="6"/>
  <c r="C22" i="6"/>
  <c r="C24" i="6"/>
  <c r="C21" i="6"/>
  <c r="C20" i="6"/>
  <c r="C29" i="6"/>
  <c r="G82" i="6"/>
  <c r="G13" i="6"/>
  <c r="G14" i="6"/>
  <c r="P14" i="6" s="1"/>
  <c r="G15" i="6"/>
  <c r="G16" i="6"/>
  <c r="G17" i="6"/>
  <c r="G19" i="6"/>
  <c r="G20" i="6"/>
  <c r="G21" i="6"/>
  <c r="G22" i="6"/>
  <c r="G23" i="6"/>
  <c r="G24" i="6"/>
  <c r="G25" i="6"/>
  <c r="G26" i="6"/>
  <c r="G27" i="6"/>
  <c r="P27" i="6" s="1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3" i="6"/>
  <c r="G84" i="6"/>
  <c r="F12" i="6"/>
  <c r="D84" i="5"/>
  <c r="E82" i="5"/>
  <c r="E79" i="5"/>
  <c r="E76" i="5"/>
  <c r="E75" i="5" s="1"/>
  <c r="E71" i="5"/>
  <c r="E68" i="5"/>
  <c r="E63" i="5"/>
  <c r="E53" i="5"/>
  <c r="E46" i="5"/>
  <c r="E37" i="5"/>
  <c r="E27" i="5"/>
  <c r="E17" i="5"/>
  <c r="G18" i="6" s="1"/>
  <c r="P18" i="6" s="1"/>
  <c r="E11" i="5"/>
  <c r="E84" i="5" s="1"/>
  <c r="G85" i="6" s="1"/>
  <c r="G12" i="6" l="1"/>
  <c r="P12" i="6" s="1"/>
  <c r="D46" i="5" l="1"/>
  <c r="N17" i="5"/>
  <c r="F64" i="6"/>
  <c r="F69" i="6"/>
  <c r="E69" i="6"/>
  <c r="F72" i="6"/>
  <c r="F76" i="6"/>
  <c r="F77" i="6"/>
  <c r="F81" i="6"/>
  <c r="F80" i="6"/>
  <c r="E80" i="6"/>
  <c r="F83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4" i="6"/>
  <c r="F55" i="6"/>
  <c r="F56" i="6"/>
  <c r="F57" i="6"/>
  <c r="F58" i="6"/>
  <c r="F59" i="6"/>
  <c r="F60" i="6"/>
  <c r="F45" i="6"/>
  <c r="F46" i="6"/>
  <c r="F47" i="6"/>
  <c r="F48" i="6"/>
  <c r="F49" i="6"/>
  <c r="F50" i="6"/>
  <c r="F51" i="6"/>
  <c r="F52" i="6"/>
  <c r="F53" i="6"/>
  <c r="F40" i="6"/>
  <c r="F41" i="6"/>
  <c r="F42" i="6"/>
  <c r="F43" i="6"/>
  <c r="F44" i="6"/>
  <c r="H39" i="6"/>
  <c r="I39" i="6"/>
  <c r="J39" i="6"/>
  <c r="K39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8" i="6"/>
  <c r="F20" i="6"/>
  <c r="F21" i="6"/>
  <c r="F22" i="6"/>
  <c r="F23" i="6"/>
  <c r="F24" i="6"/>
  <c r="F25" i="6"/>
  <c r="F26" i="6"/>
  <c r="F27" i="6"/>
  <c r="F19" i="6"/>
  <c r="F18" i="6"/>
  <c r="F17" i="6"/>
  <c r="F16" i="6"/>
  <c r="F15" i="6"/>
  <c r="F14" i="6"/>
  <c r="F13" i="6"/>
  <c r="D12" i="5"/>
  <c r="D11" i="5" s="1"/>
  <c r="D82" i="5"/>
  <c r="D79" i="5"/>
  <c r="D76" i="5"/>
  <c r="D75" i="5" s="1"/>
  <c r="C76" i="5"/>
  <c r="D71" i="5"/>
  <c r="D68" i="5"/>
  <c r="D63" i="5"/>
  <c r="D53" i="5"/>
  <c r="D37" i="5"/>
  <c r="F38" i="6" s="1"/>
  <c r="D27" i="5"/>
  <c r="D17" i="5"/>
  <c r="F85" i="6" l="1"/>
  <c r="C84" i="5"/>
  <c r="C75" i="5"/>
  <c r="E78" i="6"/>
  <c r="E79" i="6"/>
  <c r="C82" i="5" l="1"/>
  <c r="E83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70" i="6"/>
  <c r="E71" i="6"/>
  <c r="E72" i="6"/>
  <c r="E73" i="6"/>
  <c r="E74" i="6"/>
  <c r="E75" i="6"/>
  <c r="E76" i="6"/>
  <c r="E81" i="6"/>
  <c r="E82" i="6"/>
  <c r="E84" i="6"/>
  <c r="E12" i="6"/>
  <c r="C12" i="5"/>
  <c r="C13" i="5"/>
  <c r="N14" i="5"/>
  <c r="N15" i="5"/>
  <c r="N16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8" i="5"/>
  <c r="N80" i="5"/>
  <c r="N81" i="5"/>
  <c r="N82" i="5"/>
  <c r="N83" i="5"/>
  <c r="C79" i="5"/>
  <c r="C71" i="5"/>
  <c r="C68" i="5"/>
  <c r="C63" i="5" s="1"/>
  <c r="C53" i="5"/>
  <c r="C46" i="5"/>
  <c r="C37" i="5"/>
  <c r="C17" i="5"/>
  <c r="C27" i="5"/>
  <c r="C11" i="5"/>
  <c r="N11" i="5" s="1"/>
  <c r="N84" i="5" l="1"/>
  <c r="P85" i="6" s="1"/>
  <c r="E77" i="6"/>
  <c r="N79" i="5"/>
  <c r="E8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941BBC82-926F-4C18-B7B4-0DF5503E615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<sst xmlns="http://schemas.openxmlformats.org/spreadsheetml/2006/main" count="204" uniqueCount="103">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</sst>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168" fontId="0" fillId="0" borderId="0" xfId="0" applyNumberFormat="1"/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4" borderId="6" xfId="0" applyFont="1" applyFill="1" applyBorder="1" applyAlignment="1">
      <alignment horizontal="center"/>
    </xf>
    <xf numFmtId="0" fontId="15" fillId="0" borderId="0" xfId="0" applyFont="1"/>
    <xf numFmtId="0" fontId="14" fillId="4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168" fontId="19" fillId="3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28576</xdr:colOff>
      <xdr:row>0</xdr:row>
      <xdr:rowOff>104775</xdr:rowOff>
    </xdr:from>
    <xdr:to>
      <xdr:col>0</xdr:col>
      <xdr:colOff>1228725</xdr:colOff>
      <xdr:row>5</xdr:row>
      <xdr:rowOff>157166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6" y="104775"/>
          <a:ext cx="1200149" cy="1147766"/>
        </a:xfrm>
        <a:prstGeom prst="rect">
          <a:avLst/>
        </a:prstGeom>
      </xdr:spPr>
    </xdr:pic>
    <xdr:clientData/>
  </xdr:twoCellAnchor>
  <xdr:oneCellAnchor>
    <xdr:from>
      <xdr:col>1</xdr:col>
      <xdr:colOff>1345267</xdr:colOff>
      <xdr:row>1</xdr:row>
      <xdr:rowOff>113180</xdr:rowOff>
    </xdr:from>
    <xdr:ext cx="1226484" cy="1090246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842" y="303680"/>
          <a:ext cx="1226484" cy="109024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2083594</xdr:colOff>
      <xdr:row>89</xdr:row>
      <xdr:rowOff>178593</xdr:rowOff>
    </xdr:from>
    <xdr:to>
      <xdr:col>0</xdr:col>
      <xdr:colOff>4107656</xdr:colOff>
      <xdr:row>90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 flipV="1">
          <a:off x="2083594" y="17121187"/>
          <a:ext cx="2024062" cy="1190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1107281</xdr:colOff>
      <xdr:row>90</xdr:row>
      <xdr:rowOff>0</xdr:rowOff>
    </xdr:from>
    <xdr:to>
      <xdr:col>3</xdr:col>
      <xdr:colOff>1154906</xdr:colOff>
      <xdr:row>90</xdr:row>
      <xdr:rowOff>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369969" y="17133094"/>
          <a:ext cx="2547937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1409700</xdr:colOff>
      <xdr:row>7</xdr:row>
      <xdr:rowOff>13372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409700" cy="1356397"/>
        </a:xfrm>
        <a:prstGeom prst="rect">
          <a:avLst/>
        </a:prstGeom>
      </xdr:spPr>
    </xdr:pic>
    <xdr:clientData/>
  </xdr:twoCellAnchor>
  <xdr:oneCellAnchor>
    <xdr:from>
      <xdr:col>3</xdr:col>
      <xdr:colOff>189377</xdr:colOff>
      <xdr:row>2</xdr:row>
      <xdr:rowOff>35858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95227" y="416858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2000250</xdr:colOff>
      <xdr:row>95</xdr:row>
      <xdr:rowOff>0</xdr:rowOff>
    </xdr:from>
    <xdr:to>
      <xdr:col>0</xdr:col>
      <xdr:colOff>4603750</xdr:colOff>
      <xdr:row>95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2000250" y="18557875"/>
          <a:ext cx="260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59531</xdr:colOff>
      <xdr:row>94</xdr:row>
      <xdr:rowOff>178594</xdr:rowOff>
    </xdr:from>
    <xdr:to>
      <xdr:col>4</xdr:col>
      <xdr:colOff>690563</xdr:colOff>
      <xdr:row>95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 flipV="1">
          <a:off x="7667625" y="18526125"/>
          <a:ext cx="2845594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A45-CD1A-49C2-A092-DCB2AEFDE0C0}">
  <dimension ref="A2:Q94"/>
  <sheetViews>
    <sheetView topLeftCell="A58" zoomScale="80" zoomScaleNormal="80" workbookViewId="0"/>
  </sheetViews>
  <sheetFormatPr baseColWidth="10" defaultColWidth="11.5703125" defaultRowHeight="15" customHeight="1" x14ac:dyDescent="0.25"/>
  <cols>
    <col min="1" max="1" width="94" customWidth="1"/>
    <col min="2" max="3" width="18.7109375" customWidth="1"/>
    <col min="4" max="4" width="13.5703125" bestFit="1" customWidth="1"/>
    <col min="5" max="5" width="18.5703125" customWidth="1"/>
    <col min="6" max="6" width="5.85546875" hidden="1" customWidth="1"/>
    <col min="7" max="7" width="5.7109375" hidden="1" customWidth="1"/>
    <col min="8" max="8" width="5.140625" hidden="1" customWidth="1"/>
    <col min="9" max="9" width="7.28515625" hidden="1" customWidth="1"/>
    <col min="10" max="10" width="11" hidden="1" customWidth="1"/>
    <col min="11" max="11" width="8" hidden="1" customWidth="1"/>
    <col min="12" max="12" width="10.85546875" hidden="1" customWidth="1"/>
    <col min="13" max="13" width="10" hidden="1" customWidth="1"/>
    <col min="14" max="14" width="15.42578125" customWidth="1"/>
    <col min="15" max="15" width="14.5703125" bestFit="1" customWidth="1"/>
    <col min="16" max="16" width="14.85546875" bestFit="1" customWidth="1"/>
    <col min="17" max="17" width="12.28515625" bestFit="1" customWidth="1"/>
  </cols>
  <sheetData>
    <row r="2" spans="1:16" ht="23.25" customHeight="1" x14ac:dyDescent="0.25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6" ht="18" customHeight="1" x14ac:dyDescent="0.25">
      <c r="A3" s="53" t="s">
        <v>78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6" ht="15" customHeight="1" x14ac:dyDescent="0.25">
      <c r="A4" s="54" t="s">
        <v>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ht="15" customHeight="1" x14ac:dyDescent="0.25">
      <c r="A5" s="55" t="s">
        <v>100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ht="15" customHeight="1" x14ac:dyDescent="0.25">
      <c r="A6" s="55" t="s">
        <v>75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6" ht="4.5" customHeight="1" x14ac:dyDescent="0.25"/>
    <row r="8" spans="1:16" ht="13.5" customHeight="1" x14ac:dyDescent="0.25">
      <c r="A8" s="56" t="s">
        <v>65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12"/>
    </row>
    <row r="9" spans="1:16" ht="15" customHeight="1" x14ac:dyDescent="0.25">
      <c r="A9" s="56"/>
      <c r="B9" s="2" t="s">
        <v>82</v>
      </c>
      <c r="C9" s="13" t="s">
        <v>83</v>
      </c>
      <c r="D9" s="13" t="s">
        <v>84</v>
      </c>
      <c r="E9" s="13" t="s">
        <v>85</v>
      </c>
      <c r="F9" s="11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>SUM(C12:C16)</f>
        <v>71623559.459999993</v>
      </c>
      <c r="D11" s="16">
        <f>SUM(D12:D16)</f>
        <v>89117849.109999999</v>
      </c>
      <c r="E11" s="16">
        <f>SUM(E12:E16)</f>
        <v>131512572.69</v>
      </c>
      <c r="F11" s="12"/>
      <c r="G11" s="12"/>
      <c r="H11" s="12"/>
      <c r="I11" s="12"/>
      <c r="J11" s="12"/>
      <c r="K11" s="12"/>
      <c r="L11" s="12"/>
      <c r="M11" s="12"/>
      <c r="N11" s="16">
        <f>SUM(B11:M11)</f>
        <v>358840791.05000001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6">
        <f>64952056.78+226677.45</f>
        <v>65178734.230000004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f>SUM(B12:M12)</f>
        <v>267680474.68000001</v>
      </c>
      <c r="O12" s="12"/>
    </row>
    <row r="13" spans="1:16" ht="15" customHeight="1" x14ac:dyDescent="0.25">
      <c r="A13" s="17" t="s">
        <v>3</v>
      </c>
      <c r="B13" s="18">
        <v>5038077.55</v>
      </c>
      <c r="C13" s="38">
        <f>4968746.82</f>
        <v>4968746.82</v>
      </c>
      <c r="D13" s="21">
        <v>5121610.6900000004</v>
      </c>
      <c r="E13" s="46">
        <f>56635795.61</f>
        <v>56635795.609999999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71764230.670000002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6"/>
      <c r="F14" s="12"/>
      <c r="G14" s="12"/>
      <c r="H14" s="12"/>
      <c r="I14" s="12"/>
      <c r="J14" s="12"/>
      <c r="K14" s="12"/>
      <c r="L14" s="12"/>
      <c r="M14" s="12"/>
      <c r="N14" s="16">
        <f t="shared" ref="N14:N74" si="0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6"/>
      <c r="F15" s="12"/>
      <c r="G15" s="12"/>
      <c r="H15" s="12"/>
      <c r="I15" s="12"/>
      <c r="J15" s="12"/>
      <c r="K15" s="12"/>
      <c r="L15" s="12"/>
      <c r="M15" s="12"/>
      <c r="N15" s="16">
        <f t="shared" si="0"/>
        <v>0</v>
      </c>
      <c r="O15" s="12"/>
      <c r="P15" s="42"/>
    </row>
    <row r="16" spans="1:16" ht="15" customHeight="1" x14ac:dyDescent="0.25">
      <c r="A16" s="17" t="s">
        <v>6</v>
      </c>
      <c r="B16" s="39">
        <v>0</v>
      </c>
      <c r="C16" s="39">
        <v>0</v>
      </c>
      <c r="D16" s="45">
        <v>9698042.8499999996</v>
      </c>
      <c r="E16" s="46">
        <v>9698042.8499999996</v>
      </c>
      <c r="F16" s="12"/>
      <c r="G16" s="12"/>
      <c r="H16" s="12"/>
      <c r="I16" s="12"/>
      <c r="J16" s="12"/>
      <c r="K16" s="12"/>
      <c r="L16" s="12"/>
      <c r="M16" s="12"/>
      <c r="N16" s="16">
        <f t="shared" si="0"/>
        <v>19396085.699999999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>SUM(C18:C26)</f>
        <v>17683115.91</v>
      </c>
      <c r="D17" s="16">
        <f>SUM(D18:D26)</f>
        <v>94724378.61999999</v>
      </c>
      <c r="E17" s="16">
        <f>SUM(E18:E26)</f>
        <v>13414113.98</v>
      </c>
      <c r="F17" s="12"/>
      <c r="G17" s="12"/>
      <c r="H17" s="12"/>
      <c r="I17" s="12"/>
      <c r="J17" s="12"/>
      <c r="K17" s="12"/>
      <c r="L17" s="12"/>
      <c r="M17" s="12"/>
      <c r="N17" s="16">
        <f>SUM(B17:M17)</f>
        <v>161385509.93999997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6">
        <v>1773970.67</v>
      </c>
      <c r="E18" s="46">
        <v>1135872.26</v>
      </c>
      <c r="F18" s="12"/>
      <c r="G18" s="12"/>
      <c r="H18" s="12"/>
      <c r="I18" s="12"/>
      <c r="J18" s="12"/>
      <c r="K18" s="12"/>
      <c r="L18" s="12"/>
      <c r="M18" s="12"/>
      <c r="N18" s="18">
        <f t="shared" si="0"/>
        <v>3846034.5999999996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6">
        <v>1434176</v>
      </c>
      <c r="E19" s="46">
        <v>1134761.0900000001</v>
      </c>
      <c r="F19" s="12"/>
      <c r="G19" s="12"/>
      <c r="H19" s="12"/>
      <c r="I19" s="12"/>
      <c r="J19" s="12"/>
      <c r="K19" s="12"/>
      <c r="L19" s="12"/>
      <c r="M19" s="12"/>
      <c r="N19" s="18">
        <f t="shared" si="0"/>
        <v>6271300.8399999999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6">
        <v>16424400</v>
      </c>
      <c r="E20" s="46">
        <v>4721000</v>
      </c>
      <c r="F20" s="12"/>
      <c r="G20" s="12"/>
      <c r="H20" s="12"/>
      <c r="I20" s="12"/>
      <c r="J20" s="12"/>
      <c r="K20" s="12"/>
      <c r="L20" s="12"/>
      <c r="M20" s="12"/>
      <c r="N20" s="18">
        <f t="shared" si="0"/>
        <v>35076850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6">
        <v>62071296.020000003</v>
      </c>
      <c r="E21" s="46">
        <v>1912300</v>
      </c>
      <c r="F21" s="12"/>
      <c r="G21" s="12"/>
      <c r="H21" s="12"/>
      <c r="I21" s="12"/>
      <c r="J21" s="12"/>
      <c r="K21" s="12"/>
      <c r="L21" s="12"/>
      <c r="M21" s="12"/>
      <c r="N21" s="18">
        <f t="shared" si="0"/>
        <v>93727295.969999999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6">
        <v>67518</v>
      </c>
      <c r="E22" s="46"/>
      <c r="F22" s="12"/>
      <c r="G22" s="12"/>
      <c r="H22" s="12"/>
      <c r="I22" s="12"/>
      <c r="J22" s="12"/>
      <c r="K22" s="12"/>
      <c r="L22" s="12"/>
      <c r="M22" s="12"/>
      <c r="N22" s="18">
        <f t="shared" si="0"/>
        <v>168795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6">
        <v>2938577.52</v>
      </c>
      <c r="E23" s="46">
        <v>2600155.84</v>
      </c>
      <c r="F23" s="12"/>
      <c r="G23" s="12"/>
      <c r="H23" s="12"/>
      <c r="I23" s="12"/>
      <c r="J23" s="12"/>
      <c r="K23" s="12"/>
      <c r="L23" s="12"/>
      <c r="M23" s="12"/>
      <c r="N23" s="18">
        <f t="shared" si="0"/>
        <v>8212300.5499999998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6">
        <v>457042.77</v>
      </c>
      <c r="E24" s="46"/>
      <c r="F24" s="12"/>
      <c r="G24" s="12"/>
      <c r="H24" s="12"/>
      <c r="I24" s="12"/>
      <c r="J24" s="12"/>
      <c r="K24" s="12"/>
      <c r="L24" s="12"/>
      <c r="M24" s="12"/>
      <c r="N24" s="18">
        <f t="shared" si="0"/>
        <v>586456.76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6">
        <v>9557397.6400000006</v>
      </c>
      <c r="E25" s="46">
        <v>1910024.79</v>
      </c>
      <c r="F25" s="12"/>
      <c r="G25" s="12"/>
      <c r="H25" s="12"/>
      <c r="I25" s="12"/>
      <c r="J25" s="12"/>
      <c r="K25" s="12"/>
      <c r="L25" s="12"/>
      <c r="M25" s="12"/>
      <c r="N25" s="18">
        <f t="shared" si="0"/>
        <v>13496476.219999999</v>
      </c>
      <c r="O25" s="12"/>
    </row>
    <row r="26" spans="1:15" ht="15" customHeight="1" x14ac:dyDescent="0.25">
      <c r="A26" s="17" t="s">
        <v>16</v>
      </c>
      <c r="B26" s="39">
        <v>0</v>
      </c>
      <c r="C26" s="18">
        <v>0</v>
      </c>
      <c r="D26" s="46"/>
      <c r="E26" s="21">
        <v>0</v>
      </c>
      <c r="F26" s="12"/>
      <c r="G26" s="12"/>
      <c r="H26" s="12"/>
      <c r="I26" s="12"/>
      <c r="J26" s="12"/>
      <c r="K26" s="12"/>
      <c r="L26" s="12"/>
      <c r="M26" s="12"/>
      <c r="N26" s="18">
        <f t="shared" si="0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>SUM(C28:C36)</f>
        <v>30687458.090000004</v>
      </c>
      <c r="D27" s="47">
        <f>SUM(D28:D36)</f>
        <v>60288595.099999994</v>
      </c>
      <c r="E27" s="47">
        <f>SUM(E28:E36)</f>
        <v>13507171.59</v>
      </c>
      <c r="F27" s="12"/>
      <c r="G27" s="12"/>
      <c r="H27" s="12"/>
      <c r="I27" s="12"/>
      <c r="J27" s="12"/>
      <c r="K27" s="12"/>
      <c r="L27" s="12"/>
      <c r="M27" s="12"/>
      <c r="N27" s="16">
        <f t="shared" si="0"/>
        <v>111193818.38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6">
        <v>58858247.189999998</v>
      </c>
      <c r="E28" s="46">
        <v>12647709.4</v>
      </c>
      <c r="F28" s="12"/>
      <c r="G28" s="12"/>
      <c r="H28" s="12"/>
      <c r="I28" s="12"/>
      <c r="J28" s="12"/>
      <c r="K28" s="12"/>
      <c r="L28" s="12"/>
      <c r="M28" s="12"/>
      <c r="N28" s="18">
        <f t="shared" si="0"/>
        <v>103639174.45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6"/>
      <c r="E29" s="46"/>
      <c r="F29" s="12"/>
      <c r="G29" s="12"/>
      <c r="H29" s="12"/>
      <c r="I29" s="12"/>
      <c r="J29" s="12"/>
      <c r="K29" s="12"/>
      <c r="L29" s="12"/>
      <c r="M29" s="12"/>
      <c r="N29" s="18">
        <f t="shared" si="0"/>
        <v>0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6"/>
      <c r="E30" s="46"/>
      <c r="F30" s="12"/>
      <c r="G30" s="12"/>
      <c r="H30" s="12"/>
      <c r="I30" s="12"/>
      <c r="J30" s="12"/>
      <c r="K30" s="12"/>
      <c r="L30" s="12"/>
      <c r="M30" s="12"/>
      <c r="N30" s="18">
        <f t="shared" si="0"/>
        <v>24308.76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6"/>
      <c r="E31" s="46"/>
      <c r="F31" s="12"/>
      <c r="G31" s="12"/>
      <c r="H31" s="12"/>
      <c r="I31" s="12"/>
      <c r="J31" s="12"/>
      <c r="K31" s="12"/>
      <c r="L31" s="12"/>
      <c r="M31" s="12"/>
      <c r="N31" s="18">
        <f t="shared" si="0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6"/>
      <c r="E32" s="46"/>
      <c r="F32" s="12"/>
      <c r="G32" s="12"/>
      <c r="H32" s="12"/>
      <c r="I32" s="12"/>
      <c r="J32" s="12"/>
      <c r="K32" s="12"/>
      <c r="L32" s="12"/>
      <c r="M32" s="12"/>
      <c r="N32" s="18">
        <f t="shared" si="0"/>
        <v>996039.07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6"/>
      <c r="E33" s="46"/>
      <c r="F33" s="12"/>
      <c r="G33" s="12"/>
      <c r="H33" s="12"/>
      <c r="I33" s="12"/>
      <c r="J33" s="12"/>
      <c r="K33" s="12"/>
      <c r="L33" s="12"/>
      <c r="M33" s="12"/>
      <c r="N33" s="18">
        <f t="shared" si="0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6">
        <v>1413580</v>
      </c>
      <c r="E34" s="46">
        <v>762550</v>
      </c>
      <c r="F34" s="12"/>
      <c r="G34" s="12"/>
      <c r="H34" s="12"/>
      <c r="I34" s="12"/>
      <c r="J34" s="12"/>
      <c r="K34" s="12"/>
      <c r="L34" s="12"/>
      <c r="M34" s="12"/>
      <c r="N34" s="18">
        <f t="shared" si="0"/>
        <v>6249128.8399999999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6"/>
      <c r="E35" s="46"/>
      <c r="F35" s="12"/>
      <c r="G35" s="12"/>
      <c r="H35" s="12"/>
      <c r="I35" s="12"/>
      <c r="J35" s="12"/>
      <c r="K35" s="12"/>
      <c r="L35" s="12"/>
      <c r="M35" s="12"/>
      <c r="N35" s="18">
        <f t="shared" si="0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6">
        <v>16767.91</v>
      </c>
      <c r="E36" s="46">
        <v>96912.19</v>
      </c>
      <c r="F36" s="12"/>
      <c r="G36" s="12"/>
      <c r="H36" s="12"/>
      <c r="I36" s="12"/>
      <c r="J36" s="12"/>
      <c r="K36" s="12"/>
      <c r="L36" s="12"/>
      <c r="M36" s="12"/>
      <c r="N36" s="18">
        <f t="shared" si="0"/>
        <v>285167.26</v>
      </c>
      <c r="O36" s="12"/>
    </row>
    <row r="37" spans="1:15" ht="15" customHeight="1" x14ac:dyDescent="0.25">
      <c r="A37" s="15" t="s">
        <v>27</v>
      </c>
      <c r="B37" s="40">
        <v>0</v>
      </c>
      <c r="C37" s="16">
        <f>SUM(C38:C45)</f>
        <v>0</v>
      </c>
      <c r="D37" s="47">
        <f>SUM(D38:D45)</f>
        <v>1077859.8999999999</v>
      </c>
      <c r="E37" s="20">
        <f>SUM(E38:E45)</f>
        <v>0</v>
      </c>
      <c r="F37" s="12"/>
      <c r="G37" s="12"/>
      <c r="H37" s="12"/>
      <c r="I37" s="12"/>
      <c r="J37" s="12"/>
      <c r="K37" s="12"/>
      <c r="L37" s="12"/>
      <c r="M37" s="12"/>
      <c r="N37" s="16">
        <f t="shared" si="0"/>
        <v>1077859.8999999999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6">
        <v>1077859.8999999999</v>
      </c>
      <c r="E38" s="12"/>
      <c r="F38" s="12"/>
      <c r="G38" s="12"/>
      <c r="H38" s="12"/>
      <c r="I38" s="12"/>
      <c r="J38" s="12"/>
      <c r="K38" s="12"/>
      <c r="L38" s="12"/>
      <c r="M38" s="12"/>
      <c r="N38" s="16">
        <f t="shared" si="0"/>
        <v>1077859.8999999999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12"/>
      <c r="G39" s="12"/>
      <c r="H39" s="12"/>
      <c r="I39" s="12"/>
      <c r="J39" s="12"/>
      <c r="K39" s="12"/>
      <c r="L39" s="12"/>
      <c r="M39" s="12"/>
      <c r="N39" s="16">
        <f t="shared" si="0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12"/>
      <c r="G40" s="12"/>
      <c r="H40" s="12"/>
      <c r="I40" s="12"/>
      <c r="J40" s="12"/>
      <c r="K40" s="12"/>
      <c r="L40" s="12"/>
      <c r="M40" s="12"/>
      <c r="N40" s="16">
        <f t="shared" si="0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12"/>
      <c r="G41" s="12"/>
      <c r="H41" s="12"/>
      <c r="I41" s="12"/>
      <c r="J41" s="12"/>
      <c r="K41" s="12"/>
      <c r="L41" s="12"/>
      <c r="M41" s="12"/>
      <c r="N41" s="16">
        <f t="shared" si="0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12"/>
      <c r="G42" s="12"/>
      <c r="H42" s="12"/>
      <c r="I42" s="12"/>
      <c r="J42" s="12"/>
      <c r="K42" s="12"/>
      <c r="L42" s="12"/>
      <c r="M42" s="12"/>
      <c r="N42" s="16">
        <f t="shared" si="0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12"/>
      <c r="G43" s="12"/>
      <c r="H43" s="12"/>
      <c r="I43" s="12"/>
      <c r="J43" s="12"/>
      <c r="K43" s="12"/>
      <c r="L43" s="12"/>
      <c r="M43" s="12"/>
      <c r="N43" s="16">
        <f t="shared" si="0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12"/>
      <c r="G44" s="12"/>
      <c r="H44" s="12"/>
      <c r="I44" s="12"/>
      <c r="J44" s="12"/>
      <c r="K44" s="12"/>
      <c r="L44" s="12"/>
      <c r="M44" s="12"/>
      <c r="N44" s="16">
        <f t="shared" si="0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12"/>
      <c r="G45" s="12"/>
      <c r="H45" s="12"/>
      <c r="I45" s="12"/>
      <c r="J45" s="12"/>
      <c r="K45" s="12"/>
      <c r="L45" s="12"/>
      <c r="M45" s="12"/>
      <c r="N45" s="16">
        <f t="shared" si="0"/>
        <v>0</v>
      </c>
      <c r="O45" s="12"/>
    </row>
    <row r="46" spans="1:15" ht="15" customHeight="1" x14ac:dyDescent="0.25">
      <c r="A46" s="15" t="s">
        <v>36</v>
      </c>
      <c r="B46" s="40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12"/>
      <c r="G46" s="12"/>
      <c r="H46" s="12"/>
      <c r="I46" s="12"/>
      <c r="J46" s="12"/>
      <c r="K46" s="12"/>
      <c r="L46" s="12"/>
      <c r="M46" s="12"/>
      <c r="N46" s="16">
        <f t="shared" si="0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12"/>
      <c r="G47" s="12"/>
      <c r="H47" s="12"/>
      <c r="I47" s="12"/>
      <c r="J47" s="12"/>
      <c r="K47" s="12"/>
      <c r="L47" s="12"/>
      <c r="M47" s="12"/>
      <c r="N47" s="16">
        <f t="shared" si="0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12"/>
      <c r="G48" s="12"/>
      <c r="H48" s="12"/>
      <c r="I48" s="12"/>
      <c r="J48" s="12"/>
      <c r="K48" s="12"/>
      <c r="L48" s="12"/>
      <c r="M48" s="12"/>
      <c r="N48" s="16">
        <f t="shared" si="0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12"/>
      <c r="G49" s="12"/>
      <c r="H49" s="12"/>
      <c r="I49" s="12"/>
      <c r="J49" s="12"/>
      <c r="K49" s="12"/>
      <c r="L49" s="12"/>
      <c r="M49" s="12"/>
      <c r="N49" s="16">
        <f t="shared" si="0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12"/>
      <c r="G50" s="12"/>
      <c r="H50" s="12"/>
      <c r="I50" s="12"/>
      <c r="J50" s="12"/>
      <c r="K50" s="12"/>
      <c r="L50" s="12"/>
      <c r="M50" s="12"/>
      <c r="N50" s="16">
        <f t="shared" si="0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12"/>
      <c r="G51" s="12"/>
      <c r="H51" s="12"/>
      <c r="I51" s="12"/>
      <c r="J51" s="12"/>
      <c r="K51" s="12"/>
      <c r="L51" s="12"/>
      <c r="M51" s="12"/>
      <c r="N51" s="16">
        <f t="shared" si="0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12"/>
      <c r="G52" s="12"/>
      <c r="H52" s="12"/>
      <c r="I52" s="12"/>
      <c r="J52" s="12"/>
      <c r="K52" s="12"/>
      <c r="L52" s="12"/>
      <c r="M52" s="12"/>
      <c r="N52" s="16">
        <f t="shared" si="0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12"/>
      <c r="G53" s="12"/>
      <c r="H53" s="12"/>
      <c r="I53" s="12"/>
      <c r="J53" s="12"/>
      <c r="K53" s="12"/>
      <c r="L53" s="12"/>
      <c r="M53" s="12"/>
      <c r="N53" s="16">
        <f t="shared" si="0"/>
        <v>193456.25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46"/>
      <c r="E54" s="12"/>
      <c r="F54" s="12"/>
      <c r="G54" s="12"/>
      <c r="H54" s="12"/>
      <c r="I54" s="12"/>
      <c r="J54" s="12"/>
      <c r="K54" s="12"/>
      <c r="L54" s="12"/>
      <c r="M54" s="12"/>
      <c r="N54" s="18">
        <f t="shared" si="0"/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46"/>
      <c r="E55" s="12"/>
      <c r="F55" s="12"/>
      <c r="G55" s="12"/>
      <c r="H55" s="12"/>
      <c r="I55" s="12"/>
      <c r="J55" s="12"/>
      <c r="K55" s="12"/>
      <c r="L55" s="12"/>
      <c r="M55" s="12"/>
      <c r="N55" s="18">
        <f t="shared" si="0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46"/>
      <c r="E56" s="12"/>
      <c r="F56" s="12"/>
      <c r="G56" s="12"/>
      <c r="H56" s="12"/>
      <c r="I56" s="12"/>
      <c r="J56" s="12"/>
      <c r="K56" s="12"/>
      <c r="L56" s="12"/>
      <c r="M56" s="12"/>
      <c r="N56" s="18">
        <f t="shared" si="0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46"/>
      <c r="E57" s="12"/>
      <c r="F57" s="12"/>
      <c r="G57" s="12"/>
      <c r="H57" s="12"/>
      <c r="I57" s="12"/>
      <c r="J57" s="12"/>
      <c r="K57" s="12"/>
      <c r="L57" s="12"/>
      <c r="M57" s="12"/>
      <c r="N57" s="18">
        <f t="shared" si="0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6"/>
      <c r="E58" s="12"/>
      <c r="F58" s="12"/>
      <c r="G58" s="12"/>
      <c r="H58" s="12"/>
      <c r="I58" s="12"/>
      <c r="J58" s="12"/>
      <c r="K58" s="12"/>
      <c r="L58" s="12"/>
      <c r="M58" s="12"/>
      <c r="N58" s="18">
        <f t="shared" si="0"/>
        <v>0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6"/>
      <c r="E59" s="12"/>
      <c r="F59" s="12"/>
      <c r="G59" s="12"/>
      <c r="H59" s="12"/>
      <c r="I59" s="12"/>
      <c r="J59" s="12"/>
      <c r="K59" s="12"/>
      <c r="L59" s="12"/>
      <c r="M59" s="12"/>
      <c r="N59" s="18">
        <f t="shared" si="0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6"/>
      <c r="E60" s="12"/>
      <c r="F60" s="12"/>
      <c r="G60" s="12"/>
      <c r="H60" s="12"/>
      <c r="I60" s="12"/>
      <c r="J60" s="12"/>
      <c r="K60" s="12"/>
      <c r="L60" s="12"/>
      <c r="M60" s="12"/>
      <c r="N60" s="18">
        <f t="shared" si="0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6"/>
      <c r="E61" s="12"/>
      <c r="F61" s="12"/>
      <c r="G61" s="12"/>
      <c r="H61" s="12"/>
      <c r="I61" s="12"/>
      <c r="J61" s="12"/>
      <c r="K61" s="12"/>
      <c r="L61" s="12"/>
      <c r="M61" s="12"/>
      <c r="N61" s="18">
        <f t="shared" si="0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6"/>
      <c r="E62" s="12"/>
      <c r="F62" s="12"/>
      <c r="G62" s="12"/>
      <c r="H62" s="12"/>
      <c r="I62" s="12"/>
      <c r="J62" s="12"/>
      <c r="K62" s="12"/>
      <c r="L62" s="12"/>
      <c r="M62" s="12"/>
      <c r="N62" s="18">
        <f t="shared" si="0"/>
        <v>0</v>
      </c>
      <c r="O62" s="12"/>
    </row>
    <row r="63" spans="1:15" ht="15" customHeight="1" x14ac:dyDescent="0.25">
      <c r="A63" s="15" t="s">
        <v>53</v>
      </c>
      <c r="B63" s="40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12"/>
      <c r="G63" s="12"/>
      <c r="H63" s="12"/>
      <c r="I63" s="12"/>
      <c r="J63" s="12"/>
      <c r="K63" s="12"/>
      <c r="L63" s="12"/>
      <c r="M63" s="12"/>
      <c r="N63" s="16">
        <f t="shared" si="0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12"/>
      <c r="G64" s="12"/>
      <c r="H64" s="12"/>
      <c r="I64" s="12"/>
      <c r="J64" s="12"/>
      <c r="K64" s="12"/>
      <c r="L64" s="12"/>
      <c r="M64" s="12"/>
      <c r="N64" s="18">
        <f t="shared" si="0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12"/>
      <c r="G65" s="12"/>
      <c r="H65" s="12"/>
      <c r="I65" s="12"/>
      <c r="J65" s="12"/>
      <c r="K65" s="12"/>
      <c r="L65" s="12"/>
      <c r="M65" s="12"/>
      <c r="N65" s="18">
        <f t="shared" si="0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12"/>
      <c r="G66" s="12"/>
      <c r="H66" s="12"/>
      <c r="I66" s="12"/>
      <c r="J66" s="12"/>
      <c r="K66" s="12"/>
      <c r="L66" s="12"/>
      <c r="M66" s="12"/>
      <c r="N66" s="18">
        <f t="shared" si="0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12"/>
      <c r="G67" s="12"/>
      <c r="H67" s="12"/>
      <c r="I67" s="12"/>
      <c r="J67" s="12"/>
      <c r="K67" s="12"/>
      <c r="L67" s="12"/>
      <c r="M67" s="12"/>
      <c r="N67" s="18">
        <f t="shared" si="0"/>
        <v>0</v>
      </c>
      <c r="O67" s="12"/>
    </row>
    <row r="68" spans="1:17" ht="15" customHeight="1" x14ac:dyDescent="0.25">
      <c r="A68" s="15" t="s">
        <v>57</v>
      </c>
      <c r="B68" s="40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12"/>
      <c r="G68" s="12"/>
      <c r="H68" s="12"/>
      <c r="I68" s="12"/>
      <c r="J68" s="12"/>
      <c r="K68" s="12"/>
      <c r="L68" s="12"/>
      <c r="M68" s="12"/>
      <c r="N68" s="16">
        <f t="shared" si="0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12"/>
      <c r="G69" s="12"/>
      <c r="H69" s="12"/>
      <c r="I69" s="12"/>
      <c r="J69" s="12"/>
      <c r="K69" s="12"/>
      <c r="L69" s="12"/>
      <c r="M69" s="12"/>
      <c r="N69" s="18">
        <f t="shared" si="0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12"/>
      <c r="G70" s="12"/>
      <c r="H70" s="12"/>
      <c r="I70" s="12"/>
      <c r="J70" s="12"/>
      <c r="K70" s="12"/>
      <c r="L70" s="12"/>
      <c r="M70" s="12"/>
      <c r="N70" s="18">
        <f t="shared" si="0"/>
        <v>0</v>
      </c>
      <c r="O70" s="12"/>
    </row>
    <row r="71" spans="1:17" ht="15" customHeight="1" x14ac:dyDescent="0.25">
      <c r="A71" s="15" t="s">
        <v>60</v>
      </c>
      <c r="B71" s="40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12"/>
      <c r="G71" s="12"/>
      <c r="H71" s="12"/>
      <c r="I71" s="12"/>
      <c r="J71" s="12"/>
      <c r="K71" s="12"/>
      <c r="L71" s="12"/>
      <c r="M71" s="12"/>
      <c r="N71" s="16">
        <f t="shared" si="0"/>
        <v>0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6"/>
      <c r="E72" s="12"/>
      <c r="F72" s="12"/>
      <c r="G72" s="12"/>
      <c r="H72" s="12"/>
      <c r="I72" s="12"/>
      <c r="J72" s="12"/>
      <c r="K72" s="12"/>
      <c r="L72" s="12"/>
      <c r="M72" s="12"/>
      <c r="N72" s="16">
        <f t="shared" si="0"/>
        <v>0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6"/>
      <c r="E73" s="12"/>
      <c r="F73" s="12"/>
      <c r="G73" s="12"/>
      <c r="H73" s="12"/>
      <c r="I73" s="12"/>
      <c r="J73" s="12"/>
      <c r="K73" s="12"/>
      <c r="L73" s="12"/>
      <c r="M73" s="12"/>
      <c r="N73" s="16">
        <f t="shared" si="0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6"/>
      <c r="E74" s="12"/>
      <c r="F74" s="12"/>
      <c r="G74" s="12"/>
      <c r="H74" s="12"/>
      <c r="I74" s="12"/>
      <c r="J74" s="12"/>
      <c r="K74" s="12"/>
      <c r="L74" s="12"/>
      <c r="M74" s="12"/>
      <c r="N74" s="16">
        <f t="shared" si="0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7">
        <f>D76</f>
        <v>43738822</v>
      </c>
      <c r="E75" s="20">
        <f>E76</f>
        <v>0</v>
      </c>
      <c r="F75" s="12"/>
      <c r="G75" s="12"/>
      <c r="H75" s="12"/>
      <c r="I75" s="12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7">
        <f>SUM(D77:D78)</f>
        <v>43738822</v>
      </c>
      <c r="E76" s="20">
        <f>SUM(E77:E78)</f>
        <v>0</v>
      </c>
      <c r="F76" s="12"/>
      <c r="G76" s="12"/>
      <c r="H76" s="12"/>
      <c r="I76" s="12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6">
        <v>43738822</v>
      </c>
      <c r="E77" s="12"/>
      <c r="F77" s="12"/>
      <c r="G77" s="12"/>
      <c r="H77" s="12"/>
      <c r="I77" s="12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6"/>
      <c r="E78" s="12"/>
      <c r="F78" s="12"/>
      <c r="G78" s="12"/>
      <c r="H78" s="12"/>
      <c r="I78" s="12"/>
      <c r="J78" s="12"/>
      <c r="K78" s="12"/>
      <c r="L78" s="12"/>
      <c r="M78" s="12"/>
      <c r="N78" s="18">
        <f t="shared" ref="N78:N83" si="1">SUM(B78:M78)</f>
        <v>0</v>
      </c>
      <c r="O78" s="12"/>
      <c r="P78" s="43"/>
    </row>
    <row r="79" spans="1:17" ht="15" customHeight="1" x14ac:dyDescent="0.25">
      <c r="A79" s="15" t="s">
        <v>70</v>
      </c>
      <c r="B79" s="16">
        <v>23000000</v>
      </c>
      <c r="C79" s="16">
        <f>SUM(C80:C81)</f>
        <v>0</v>
      </c>
      <c r="D79" s="47">
        <f>SUM(D80:D81)</f>
        <v>23951961.530000001</v>
      </c>
      <c r="E79" s="47">
        <f>SUM(E80:E81)</f>
        <v>20000000</v>
      </c>
      <c r="F79" s="12"/>
      <c r="G79" s="12"/>
      <c r="H79" s="12"/>
      <c r="I79" s="12"/>
      <c r="J79" s="12"/>
      <c r="K79" s="12"/>
      <c r="L79" s="12"/>
      <c r="M79" s="12"/>
      <c r="N79" s="16">
        <f t="shared" si="1"/>
        <v>66951961.530000001</v>
      </c>
      <c r="O79" s="12"/>
      <c r="P79" s="43"/>
      <c r="Q79" s="41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6">
        <v>23951961.530000001</v>
      </c>
      <c r="E80" s="46">
        <v>20000000</v>
      </c>
      <c r="F80" s="12"/>
      <c r="G80" s="12"/>
      <c r="H80" s="12"/>
      <c r="I80" s="12"/>
      <c r="J80" s="12"/>
      <c r="K80" s="12"/>
      <c r="L80" s="12"/>
      <c r="M80" s="12"/>
      <c r="N80" s="18">
        <f t="shared" si="1"/>
        <v>66951961.530000001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6"/>
      <c r="E81" s="12"/>
      <c r="F81" s="12"/>
      <c r="G81" s="12"/>
      <c r="H81" s="12"/>
      <c r="I81" s="12"/>
      <c r="J81" s="12"/>
      <c r="K81" s="12"/>
      <c r="L81" s="12"/>
      <c r="M81" s="12"/>
      <c r="N81" s="18">
        <f t="shared" si="1"/>
        <v>0</v>
      </c>
      <c r="O81" s="12"/>
      <c r="P81" s="41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12"/>
      <c r="G82" s="12"/>
      <c r="H82" s="12"/>
      <c r="I82" s="12"/>
      <c r="J82" s="12"/>
      <c r="K82" s="12"/>
      <c r="L82" s="12"/>
      <c r="M82" s="12"/>
      <c r="N82" s="16">
        <f t="shared" si="1"/>
        <v>0</v>
      </c>
      <c r="O82" s="12"/>
      <c r="P82" s="42"/>
    </row>
    <row r="83" spans="1:17" ht="15" customHeight="1" x14ac:dyDescent="0.25">
      <c r="A83" s="17" t="s">
        <v>74</v>
      </c>
      <c r="B83" s="19">
        <v>0</v>
      </c>
      <c r="C83" s="12"/>
      <c r="D83" s="46"/>
      <c r="E83" s="12"/>
      <c r="F83" s="12"/>
      <c r="G83" s="12"/>
      <c r="H83" s="12"/>
      <c r="I83" s="12"/>
      <c r="J83" s="12"/>
      <c r="K83" s="12"/>
      <c r="L83" s="12"/>
      <c r="M83" s="12"/>
      <c r="N83" s="18">
        <f t="shared" si="1"/>
        <v>0</v>
      </c>
      <c r="O83" s="12"/>
    </row>
    <row r="84" spans="1:17" ht="15" customHeight="1" x14ac:dyDescent="0.25">
      <c r="A84" s="29" t="s">
        <v>64</v>
      </c>
      <c r="B84" s="24"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24"/>
      <c r="G84" s="24"/>
      <c r="H84" s="24"/>
      <c r="I84" s="24"/>
      <c r="J84" s="24"/>
      <c r="K84" s="24"/>
      <c r="L84" s="24"/>
      <c r="M84" s="24"/>
      <c r="N84" s="24">
        <f>N11+N17+N27+N53+N80+N37</f>
        <v>699643397.04999995</v>
      </c>
      <c r="O84" s="12"/>
      <c r="P84" s="42"/>
    </row>
    <row r="85" spans="1:17" ht="15" customHeight="1" x14ac:dyDescent="0.25">
      <c r="A85" s="37" t="s">
        <v>102</v>
      </c>
      <c r="B85" s="18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1" t="s">
        <v>95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19"/>
    </row>
    <row r="88" spans="1:17" ht="15" customHeight="1" x14ac:dyDescent="0.25">
      <c r="A88" s="26"/>
      <c r="B88" s="12"/>
      <c r="C88" s="12"/>
      <c r="D88" s="12"/>
      <c r="E88" s="12"/>
      <c r="F88" s="27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27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50" t="s">
        <v>97</v>
      </c>
      <c r="B90" s="63" t="s">
        <v>101</v>
      </c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12"/>
    </row>
    <row r="91" spans="1:17" ht="15" customHeight="1" x14ac:dyDescent="0.25">
      <c r="A91" s="28" t="s">
        <v>98</v>
      </c>
      <c r="B91" s="62" t="s">
        <v>99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12"/>
    </row>
    <row r="92" spans="1:17" ht="15" customHeight="1" x14ac:dyDescent="0.25">
      <c r="C92" s="60"/>
      <c r="D92" s="60"/>
      <c r="E92" s="60"/>
      <c r="F92" s="60"/>
      <c r="G92" s="60"/>
      <c r="H92" s="60"/>
      <c r="I92" s="60"/>
      <c r="J92" s="60"/>
    </row>
    <row r="93" spans="1:17" ht="15" customHeight="1" x14ac:dyDescent="0.25">
      <c r="B93" s="1"/>
      <c r="C93" s="44"/>
      <c r="D93" s="44"/>
      <c r="E93" s="44"/>
      <c r="F93" s="7"/>
      <c r="G93" s="7"/>
      <c r="H93" s="7"/>
      <c r="I93" s="7"/>
      <c r="J93" s="7"/>
    </row>
    <row r="94" spans="1:17" ht="15" customHeight="1" x14ac:dyDescent="0.25">
      <c r="A94" s="9"/>
      <c r="C94" s="61"/>
      <c r="D94" s="61"/>
      <c r="E94" s="61"/>
      <c r="F94" s="60"/>
      <c r="G94" s="60"/>
      <c r="H94" s="60"/>
      <c r="I94" s="60"/>
      <c r="J94" s="60"/>
      <c r="K94" s="60"/>
      <c r="L94" s="60"/>
      <c r="M94" s="60"/>
    </row>
  </sheetData>
  <mergeCells count="13">
    <mergeCell ref="C92:J92"/>
    <mergeCell ref="C94:E94"/>
    <mergeCell ref="F94:M94"/>
    <mergeCell ref="B91:N91"/>
    <mergeCell ref="B90:N90"/>
    <mergeCell ref="B87:N87"/>
    <mergeCell ref="A2:N2"/>
    <mergeCell ref="A3:N3"/>
    <mergeCell ref="A4:N4"/>
    <mergeCell ref="A5:N5"/>
    <mergeCell ref="A6:N6"/>
    <mergeCell ref="A8:A9"/>
    <mergeCell ref="B8:N8"/>
  </mergeCells>
  <printOptions horizontalCentered="1" verticalCentered="1"/>
  <pageMargins left="0.31496062992125984" right="0.31496062992125984" top="0" bottom="0" header="0.31496062992125984" footer="0"/>
  <pageSetup scale="5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FADA-A69A-4BD9-BDB3-CCED5AA6BC76}">
  <sheetPr>
    <pageSetUpPr fitToPage="1"/>
  </sheetPr>
  <dimension ref="A3:R96"/>
  <sheetViews>
    <sheetView tabSelected="1" topLeftCell="A19" zoomScaleNormal="100" workbookViewId="0">
      <selection activeCell="B46" sqref="B46"/>
    </sheetView>
  </sheetViews>
  <sheetFormatPr baseColWidth="10" defaultColWidth="11.42578125" defaultRowHeight="15" customHeight="1" x14ac:dyDescent="0.25"/>
  <cols>
    <col min="1" max="1" width="96.5703125" customWidth="1"/>
    <col min="2" max="2" width="17.5703125" customWidth="1"/>
    <col min="3" max="3" width="16.42578125" customWidth="1"/>
    <col min="4" max="4" width="16.85546875" customWidth="1"/>
    <col min="5" max="6" width="13" bestFit="1" customWidth="1"/>
    <col min="7" max="7" width="14.7109375" customWidth="1"/>
    <col min="8" max="8" width="6.28515625" hidden="1" customWidth="1"/>
    <col min="9" max="9" width="5.7109375" hidden="1" customWidth="1"/>
    <col min="10" max="10" width="5.140625" hidden="1" customWidth="1"/>
    <col min="11" max="11" width="7.85546875" hidden="1" customWidth="1"/>
    <col min="12" max="12" width="11.42578125" hidden="1" customWidth="1"/>
    <col min="13" max="13" width="8.140625" hidden="1" customWidth="1"/>
    <col min="14" max="14" width="11.5703125" hidden="1" customWidth="1"/>
    <col min="15" max="15" width="10.28515625" hidden="1" customWidth="1"/>
    <col min="16" max="16" width="13" bestFit="1" customWidth="1"/>
    <col min="17" max="17" width="12.5703125" bestFit="1" customWidth="1"/>
  </cols>
  <sheetData>
    <row r="3" spans="1:18" ht="19.5" customHeight="1" x14ac:dyDescent="0.25">
      <c r="A3" s="64" t="s">
        <v>79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8" ht="21" customHeight="1" x14ac:dyDescent="0.25">
      <c r="A4" s="66" t="s">
        <v>78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8" ht="15" customHeight="1" x14ac:dyDescent="0.25">
      <c r="A5" s="67" t="s">
        <v>81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8" ht="15" customHeight="1" x14ac:dyDescent="0.25">
      <c r="A6" s="68" t="s">
        <v>100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8" ht="15" customHeight="1" x14ac:dyDescent="0.25">
      <c r="A7" s="68" t="s">
        <v>75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8" ht="8.25" customHeight="1" x14ac:dyDescent="0.25"/>
    <row r="9" spans="1:18" ht="15" customHeight="1" x14ac:dyDescent="0.25">
      <c r="A9" s="70" t="s">
        <v>65</v>
      </c>
      <c r="B9" s="71" t="s">
        <v>77</v>
      </c>
      <c r="C9" s="71" t="s">
        <v>76</v>
      </c>
      <c r="D9" s="73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5"/>
    </row>
    <row r="10" spans="1:18" ht="52.5" customHeight="1" x14ac:dyDescent="0.25">
      <c r="A10" s="70"/>
      <c r="B10" s="72"/>
      <c r="C10" s="72"/>
      <c r="D10" s="48" t="s">
        <v>82</v>
      </c>
      <c r="E10" s="48" t="s">
        <v>83</v>
      </c>
      <c r="F10" s="48" t="s">
        <v>84</v>
      </c>
      <c r="G10" s="48" t="s">
        <v>85</v>
      </c>
      <c r="H10" s="3" t="s">
        <v>86</v>
      </c>
      <c r="I10" s="2" t="s">
        <v>87</v>
      </c>
      <c r="J10" s="3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8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v>867179024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12"/>
      <c r="I12" s="12"/>
      <c r="J12" s="12"/>
      <c r="K12" s="12"/>
      <c r="L12" s="12"/>
      <c r="M12" s="12"/>
      <c r="N12" s="12"/>
      <c r="O12" s="12"/>
      <c r="P12" s="16">
        <f>SUM(D12:G12)</f>
        <v>358840791.05000001</v>
      </c>
      <c r="Q12" s="1"/>
    </row>
    <row r="13" spans="1:18" ht="15" customHeight="1" x14ac:dyDescent="0.25">
      <c r="A13" s="17" t="s">
        <v>2</v>
      </c>
      <c r="B13" s="30">
        <v>657905024</v>
      </c>
      <c r="C13" s="30">
        <v>657905024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18"/>
      <c r="I13" s="18"/>
      <c r="J13" s="18"/>
      <c r="K13" s="18"/>
      <c r="L13" s="18"/>
      <c r="M13" s="18"/>
      <c r="N13" s="18"/>
      <c r="O13" s="18"/>
      <c r="P13" s="16">
        <f t="shared" ref="P13:P75" si="0">SUM(D13:G13)</f>
        <v>267680474.68000001</v>
      </c>
    </row>
    <row r="14" spans="1:18" ht="15" customHeight="1" x14ac:dyDescent="0.25">
      <c r="A14" s="17" t="s">
        <v>3</v>
      </c>
      <c r="B14" s="30">
        <v>124350000</v>
      </c>
      <c r="C14" s="30">
        <v>124350000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12"/>
      <c r="I14" s="12"/>
      <c r="J14" s="12"/>
      <c r="K14" s="12"/>
      <c r="L14" s="12"/>
      <c r="M14" s="12"/>
      <c r="N14" s="12"/>
      <c r="O14" s="12"/>
      <c r="P14" s="16">
        <f t="shared" si="0"/>
        <v>71764230.670000002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12"/>
      <c r="I15" s="12"/>
      <c r="J15" s="12"/>
      <c r="K15" s="12"/>
      <c r="L15" s="12"/>
      <c r="M15" s="12"/>
      <c r="N15" s="12"/>
      <c r="O15" s="12"/>
      <c r="P15" s="16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12"/>
      <c r="I16" s="12"/>
      <c r="J16" s="12"/>
      <c r="K16" s="12"/>
      <c r="L16" s="12"/>
      <c r="M16" s="12"/>
      <c r="N16" s="12"/>
      <c r="O16" s="12"/>
      <c r="P16" s="16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12"/>
      <c r="I17" s="12"/>
      <c r="J17" s="12"/>
      <c r="K17" s="12"/>
      <c r="L17" s="12"/>
      <c r="M17" s="12"/>
      <c r="N17" s="12"/>
      <c r="O17" s="12"/>
      <c r="P17" s="16">
        <f t="shared" si="0"/>
        <v>19396085.699999999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</f>
        <v>86710000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12"/>
      <c r="I18" s="12"/>
      <c r="J18" s="12"/>
      <c r="K18" s="12"/>
      <c r="L18" s="12"/>
      <c r="M18" s="12"/>
      <c r="N18" s="12"/>
      <c r="O18" s="12"/>
      <c r="P18" s="16">
        <f t="shared" si="0"/>
        <v>161385509.93999997</v>
      </c>
    </row>
    <row r="19" spans="1:16" ht="15" customHeight="1" x14ac:dyDescent="0.25">
      <c r="A19" s="17" t="s">
        <v>8</v>
      </c>
      <c r="B19" s="30">
        <v>12120000</v>
      </c>
      <c r="C19" s="30"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12"/>
      <c r="I19" s="12"/>
      <c r="J19" s="12"/>
      <c r="K19" s="12"/>
      <c r="L19" s="12"/>
      <c r="M19" s="12"/>
      <c r="N19" s="12"/>
      <c r="O19" s="12"/>
      <c r="P19" s="16">
        <f t="shared" si="0"/>
        <v>3846034.5999999996</v>
      </c>
    </row>
    <row r="20" spans="1:16" ht="15" customHeight="1" x14ac:dyDescent="0.25">
      <c r="A20" s="17" t="s">
        <v>9</v>
      </c>
      <c r="B20" s="36">
        <v>12230000</v>
      </c>
      <c r="C20" s="36">
        <f>12230000-5000000</f>
        <v>7230000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12"/>
      <c r="I20" s="12"/>
      <c r="J20" s="12"/>
      <c r="K20" s="12"/>
      <c r="L20" s="12"/>
      <c r="M20" s="12"/>
      <c r="N20" s="12"/>
      <c r="O20" s="12"/>
      <c r="P20" s="16">
        <f t="shared" si="0"/>
        <v>6271300.8399999999</v>
      </c>
    </row>
    <row r="21" spans="1:16" ht="15" customHeight="1" x14ac:dyDescent="0.25">
      <c r="A21" s="17" t="s">
        <v>10</v>
      </c>
      <c r="B21" s="30">
        <v>20400000</v>
      </c>
      <c r="C21" s="30">
        <f>20400000-5000000</f>
        <v>15400000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12"/>
      <c r="I21" s="12"/>
      <c r="J21" s="12"/>
      <c r="K21" s="12"/>
      <c r="L21" s="12"/>
      <c r="M21" s="12"/>
      <c r="N21" s="12"/>
      <c r="O21" s="12"/>
      <c r="P21" s="16">
        <f t="shared" si="0"/>
        <v>35076850</v>
      </c>
    </row>
    <row r="22" spans="1:16" ht="15" customHeight="1" x14ac:dyDescent="0.25">
      <c r="A22" s="17" t="s">
        <v>11</v>
      </c>
      <c r="B22" s="30">
        <v>46380000</v>
      </c>
      <c r="C22" s="30">
        <f>46380000-25000000</f>
        <v>21380000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12"/>
      <c r="I22" s="12"/>
      <c r="J22" s="12"/>
      <c r="K22" s="12"/>
      <c r="L22" s="12"/>
      <c r="M22" s="12"/>
      <c r="N22" s="12"/>
      <c r="O22" s="12"/>
      <c r="P22" s="16">
        <f t="shared" si="0"/>
        <v>93727295.969999999</v>
      </c>
    </row>
    <row r="23" spans="1:16" ht="15" customHeight="1" x14ac:dyDescent="0.25">
      <c r="A23" s="17" t="s">
        <v>12</v>
      </c>
      <c r="B23" s="30">
        <v>1740000</v>
      </c>
      <c r="C23" s="30"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12"/>
      <c r="I23" s="12"/>
      <c r="J23" s="12"/>
      <c r="K23" s="12"/>
      <c r="L23" s="12"/>
      <c r="M23" s="12"/>
      <c r="N23" s="12"/>
      <c r="O23" s="12"/>
      <c r="P23" s="16">
        <f t="shared" si="0"/>
        <v>168795</v>
      </c>
    </row>
    <row r="24" spans="1:16" ht="15" customHeight="1" x14ac:dyDescent="0.25">
      <c r="A24" s="17" t="s">
        <v>13</v>
      </c>
      <c r="B24" s="30">
        <v>7920000</v>
      </c>
      <c r="C24" s="30">
        <f>7920000-5000000</f>
        <v>2920000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12"/>
      <c r="I24" s="12"/>
      <c r="J24" s="12"/>
      <c r="K24" s="12"/>
      <c r="L24" s="12"/>
      <c r="M24" s="12"/>
      <c r="N24" s="12"/>
      <c r="O24" s="12"/>
      <c r="P24" s="16">
        <f t="shared" si="0"/>
        <v>8212300.5499999998</v>
      </c>
    </row>
    <row r="25" spans="1:16" ht="15" customHeight="1" x14ac:dyDescent="0.25">
      <c r="A25" s="17" t="s">
        <v>14</v>
      </c>
      <c r="B25" s="30">
        <v>13980000</v>
      </c>
      <c r="C25" s="30">
        <v>13980000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12"/>
      <c r="I25" s="12"/>
      <c r="J25" s="12"/>
      <c r="K25" s="12"/>
      <c r="L25" s="12"/>
      <c r="M25" s="12"/>
      <c r="N25" s="12"/>
      <c r="O25" s="12"/>
      <c r="P25" s="16">
        <f t="shared" si="0"/>
        <v>586456.76</v>
      </c>
    </row>
    <row r="26" spans="1:16" ht="15" customHeight="1" x14ac:dyDescent="0.25">
      <c r="A26" s="17" t="s">
        <v>15</v>
      </c>
      <c r="B26" s="30">
        <v>11940000</v>
      </c>
      <c r="C26" s="30">
        <v>11940000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12"/>
      <c r="I26" s="12"/>
      <c r="J26" s="12"/>
      <c r="K26" s="12"/>
      <c r="L26" s="12"/>
      <c r="M26" s="12"/>
      <c r="N26" s="12"/>
      <c r="O26" s="12"/>
      <c r="P26" s="16">
        <f t="shared" si="0"/>
        <v>13496476.219999999</v>
      </c>
    </row>
    <row r="27" spans="1:16" ht="15" customHeight="1" x14ac:dyDescent="0.25">
      <c r="A27" s="17" t="s">
        <v>16</v>
      </c>
      <c r="B27" s="30"/>
      <c r="C27" s="30"/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12"/>
      <c r="I27" s="12"/>
      <c r="J27" s="12"/>
      <c r="K27" s="12"/>
      <c r="L27" s="12"/>
      <c r="M27" s="12"/>
      <c r="N27" s="12"/>
      <c r="O27" s="12"/>
      <c r="P27" s="16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SUM(C29:C37)</f>
        <v>272235976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12"/>
      <c r="I28" s="12"/>
      <c r="J28" s="12"/>
      <c r="K28" s="12"/>
      <c r="L28" s="12"/>
      <c r="M28" s="12"/>
      <c r="N28" s="12"/>
      <c r="O28" s="12"/>
      <c r="P28" s="16">
        <f t="shared" si="0"/>
        <v>111193818.38</v>
      </c>
    </row>
    <row r="29" spans="1:16" ht="15" customHeight="1" x14ac:dyDescent="0.25">
      <c r="A29" s="17" t="s">
        <v>18</v>
      </c>
      <c r="B29" s="30">
        <v>180180000</v>
      </c>
      <c r="C29" s="30">
        <f>180180000+40000000</f>
        <v>220180000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12"/>
      <c r="I29" s="12"/>
      <c r="J29" s="12"/>
      <c r="K29" s="12"/>
      <c r="L29" s="12"/>
      <c r="M29" s="12"/>
      <c r="N29" s="12"/>
      <c r="O29" s="12"/>
      <c r="P29" s="16">
        <f t="shared" si="0"/>
        <v>103639174.45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12"/>
      <c r="I30" s="12"/>
      <c r="J30" s="12"/>
      <c r="K30" s="12"/>
      <c r="L30" s="12"/>
      <c r="M30" s="12"/>
      <c r="N30" s="12"/>
      <c r="O30" s="12"/>
      <c r="P30" s="16">
        <f t="shared" si="0"/>
        <v>0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12"/>
      <c r="I31" s="12"/>
      <c r="J31" s="12"/>
      <c r="K31" s="12"/>
      <c r="L31" s="12"/>
      <c r="M31" s="12"/>
      <c r="N31" s="12"/>
      <c r="O31" s="12"/>
      <c r="P31" s="16">
        <f t="shared" si="0"/>
        <v>24308.76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12"/>
      <c r="I32" s="12"/>
      <c r="J32" s="12"/>
      <c r="K32" s="12"/>
      <c r="L32" s="12"/>
      <c r="M32" s="12"/>
      <c r="N32" s="12"/>
      <c r="O32" s="12"/>
      <c r="P32" s="16">
        <f t="shared" si="0"/>
        <v>0</v>
      </c>
    </row>
    <row r="33" spans="1:16" ht="15" customHeight="1" x14ac:dyDescent="0.25">
      <c r="A33" s="17" t="s">
        <v>22</v>
      </c>
      <c r="B33" s="30">
        <v>12180000</v>
      </c>
      <c r="C33" s="30">
        <v>12180000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12"/>
      <c r="I33" s="12"/>
      <c r="J33" s="12"/>
      <c r="K33" s="12"/>
      <c r="L33" s="12"/>
      <c r="M33" s="12"/>
      <c r="N33" s="12"/>
      <c r="O33" s="12"/>
      <c r="P33" s="16">
        <f t="shared" si="0"/>
        <v>996039.07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12"/>
      <c r="I34" s="12"/>
      <c r="J34" s="12"/>
      <c r="K34" s="12"/>
      <c r="L34" s="12"/>
      <c r="M34" s="12"/>
      <c r="N34" s="12"/>
      <c r="O34" s="12"/>
      <c r="P34" s="16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12"/>
      <c r="I35" s="12"/>
      <c r="J35" s="12"/>
      <c r="K35" s="12"/>
      <c r="L35" s="12"/>
      <c r="M35" s="12"/>
      <c r="N35" s="12"/>
      <c r="O35" s="12"/>
      <c r="P35" s="16">
        <f t="shared" si="0"/>
        <v>6249128.8399999999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12"/>
      <c r="I36" s="12"/>
      <c r="J36" s="12"/>
      <c r="K36" s="12"/>
      <c r="L36" s="12"/>
      <c r="M36" s="12"/>
      <c r="N36" s="12"/>
      <c r="O36" s="12"/>
      <c r="P36" s="16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12"/>
      <c r="I37" s="12"/>
      <c r="J37" s="12"/>
      <c r="K37" s="12"/>
      <c r="L37" s="12"/>
      <c r="M37" s="12"/>
      <c r="N37" s="12"/>
      <c r="O37" s="12"/>
      <c r="P37" s="16">
        <f t="shared" si="0"/>
        <v>285167.26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12"/>
      <c r="I38" s="12"/>
      <c r="J38" s="12"/>
      <c r="K38" s="12"/>
      <c r="L38" s="12"/>
      <c r="M38" s="12"/>
      <c r="N38" s="12"/>
      <c r="O38" s="12"/>
      <c r="P38" s="16">
        <f t="shared" si="0"/>
        <v>1077859.8999999999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0</v>
      </c>
      <c r="I39" s="23">
        <f>'Ejecucion '!G38</f>
        <v>0</v>
      </c>
      <c r="J39" s="23">
        <f>'Ejecucion '!H38</f>
        <v>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6">
        <f t="shared" si="0"/>
        <v>1077859.8999999999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12"/>
      <c r="I40" s="12"/>
      <c r="J40" s="12"/>
      <c r="K40" s="12"/>
      <c r="L40" s="12"/>
      <c r="M40" s="12"/>
      <c r="N40" s="12"/>
      <c r="O40" s="12"/>
      <c r="P40" s="16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12"/>
      <c r="I41" s="12"/>
      <c r="J41" s="12"/>
      <c r="K41" s="12"/>
      <c r="L41" s="12"/>
      <c r="M41" s="12"/>
      <c r="N41" s="12"/>
      <c r="O41" s="12"/>
      <c r="P41" s="16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12"/>
      <c r="I42" s="12"/>
      <c r="J42" s="12"/>
      <c r="K42" s="12"/>
      <c r="L42" s="12"/>
      <c r="M42" s="12"/>
      <c r="N42" s="12"/>
      <c r="O42" s="12"/>
      <c r="P42" s="16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12"/>
      <c r="I43" s="12"/>
      <c r="J43" s="12"/>
      <c r="K43" s="12"/>
      <c r="L43" s="12"/>
      <c r="M43" s="12"/>
      <c r="N43" s="12"/>
      <c r="O43" s="12"/>
      <c r="P43" s="16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12"/>
      <c r="I44" s="12"/>
      <c r="J44" s="12"/>
      <c r="K44" s="12"/>
      <c r="L44" s="12"/>
      <c r="M44" s="12"/>
      <c r="N44" s="12"/>
      <c r="O44" s="12"/>
      <c r="P44" s="16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12"/>
      <c r="I45" s="12"/>
      <c r="J45" s="12"/>
      <c r="K45" s="12"/>
      <c r="L45" s="12"/>
      <c r="M45" s="12"/>
      <c r="N45" s="12"/>
      <c r="O45" s="12"/>
      <c r="P45" s="16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12"/>
      <c r="I46" s="12"/>
      <c r="J46" s="12"/>
      <c r="K46" s="12"/>
      <c r="L46" s="12"/>
      <c r="M46" s="12"/>
      <c r="N46" s="12"/>
      <c r="O46" s="12"/>
      <c r="P46" s="16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12"/>
      <c r="I47" s="12"/>
      <c r="J47" s="12"/>
      <c r="K47" s="12"/>
      <c r="L47" s="12"/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12"/>
      <c r="I48" s="12"/>
      <c r="J48" s="12"/>
      <c r="K48" s="12"/>
      <c r="L48" s="12"/>
      <c r="M48" s="12"/>
      <c r="N48" s="12"/>
      <c r="O48" s="12"/>
      <c r="P48" s="16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12"/>
      <c r="I49" s="12"/>
      <c r="J49" s="12"/>
      <c r="K49" s="12"/>
      <c r="L49" s="12"/>
      <c r="M49" s="12"/>
      <c r="N49" s="12"/>
      <c r="O49" s="12"/>
      <c r="P49" s="16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12"/>
      <c r="I50" s="12"/>
      <c r="J50" s="12"/>
      <c r="K50" s="12"/>
      <c r="L50" s="12"/>
      <c r="M50" s="12"/>
      <c r="N50" s="12"/>
      <c r="O50" s="12"/>
      <c r="P50" s="16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12"/>
      <c r="I51" s="12"/>
      <c r="J51" s="12"/>
      <c r="K51" s="12"/>
      <c r="L51" s="12"/>
      <c r="M51" s="12"/>
      <c r="N51" s="12"/>
      <c r="O51" s="12"/>
      <c r="P51" s="16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12"/>
      <c r="I52" s="12"/>
      <c r="J52" s="12"/>
      <c r="K52" s="12"/>
      <c r="L52" s="12"/>
      <c r="M52" s="12"/>
      <c r="N52" s="12"/>
      <c r="O52" s="12"/>
      <c r="P52" s="16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12"/>
      <c r="I53" s="12"/>
      <c r="J53" s="12"/>
      <c r="K53" s="12"/>
      <c r="L53" s="12"/>
      <c r="M53" s="12"/>
      <c r="N53" s="12"/>
      <c r="O53" s="12"/>
      <c r="P53" s="16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v>10875000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12"/>
      <c r="I54" s="12"/>
      <c r="J54" s="12"/>
      <c r="K54" s="12"/>
      <c r="L54" s="12"/>
      <c r="M54" s="12"/>
      <c r="N54" s="12"/>
      <c r="O54" s="12"/>
      <c r="P54" s="16">
        <f t="shared" si="0"/>
        <v>193456.25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12"/>
      <c r="I55" s="12"/>
      <c r="J55" s="12"/>
      <c r="K55" s="12"/>
      <c r="L55" s="12"/>
      <c r="M55" s="12"/>
      <c r="N55" s="12"/>
      <c r="O55" s="12"/>
      <c r="P55" s="16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12"/>
      <c r="I56" s="12"/>
      <c r="J56" s="12"/>
      <c r="K56" s="12"/>
      <c r="L56" s="12"/>
      <c r="M56" s="12"/>
      <c r="N56" s="12"/>
      <c r="O56" s="12"/>
      <c r="P56" s="16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12"/>
      <c r="I57" s="12"/>
      <c r="J57" s="12"/>
      <c r="K57" s="12"/>
      <c r="L57" s="12"/>
      <c r="M57" s="12"/>
      <c r="N57" s="12"/>
      <c r="O57" s="12"/>
      <c r="P57" s="16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12"/>
      <c r="I58" s="12"/>
      <c r="J58" s="12"/>
      <c r="K58" s="12"/>
      <c r="L58" s="12"/>
      <c r="M58" s="12"/>
      <c r="N58" s="12"/>
      <c r="O58" s="12"/>
      <c r="P58" s="16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1224000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12"/>
      <c r="I59" s="12"/>
      <c r="J59" s="12"/>
      <c r="K59" s="12"/>
      <c r="L59" s="12"/>
      <c r="M59" s="12"/>
      <c r="N59" s="12"/>
      <c r="O59" s="12"/>
      <c r="P59" s="16">
        <f t="shared" si="0"/>
        <v>0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12"/>
      <c r="I60" s="12"/>
      <c r="J60" s="12"/>
      <c r="K60" s="12"/>
      <c r="L60" s="12"/>
      <c r="M60" s="12"/>
      <c r="N60" s="12"/>
      <c r="O60" s="12"/>
      <c r="P60" s="16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12"/>
      <c r="I61" s="12"/>
      <c r="J61" s="12"/>
      <c r="K61" s="12"/>
      <c r="L61" s="12"/>
      <c r="M61" s="12"/>
      <c r="N61" s="12"/>
      <c r="O61" s="12"/>
      <c r="P61" s="16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12"/>
      <c r="I62" s="12"/>
      <c r="J62" s="12"/>
      <c r="K62" s="12"/>
      <c r="L62" s="12"/>
      <c r="M62" s="12"/>
      <c r="N62" s="12"/>
      <c r="O62" s="12"/>
      <c r="P62" s="16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12"/>
      <c r="I63" s="12"/>
      <c r="J63" s="12"/>
      <c r="K63" s="12"/>
      <c r="L63" s="12"/>
      <c r="M63" s="12"/>
      <c r="N63" s="12"/>
      <c r="O63" s="12"/>
      <c r="P63" s="16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12"/>
      <c r="I64" s="12"/>
      <c r="J64" s="12"/>
      <c r="K64" s="12"/>
      <c r="L64" s="12"/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12"/>
      <c r="I65" s="12"/>
      <c r="J65" s="12"/>
      <c r="K65" s="12"/>
      <c r="L65" s="12"/>
      <c r="M65" s="12"/>
      <c r="N65" s="12"/>
      <c r="O65" s="12"/>
      <c r="P65" s="16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12"/>
      <c r="I66" s="12"/>
      <c r="J66" s="12"/>
      <c r="K66" s="12"/>
      <c r="L66" s="12"/>
      <c r="M66" s="12"/>
      <c r="N66" s="12"/>
      <c r="O66" s="12"/>
      <c r="P66" s="16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12"/>
      <c r="I67" s="12"/>
      <c r="J67" s="12"/>
      <c r="K67" s="12"/>
      <c r="L67" s="12"/>
      <c r="M67" s="12"/>
      <c r="N67" s="12"/>
      <c r="O67" s="12"/>
      <c r="P67" s="16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12"/>
      <c r="I68" s="12"/>
      <c r="J68" s="12"/>
      <c r="K68" s="12"/>
      <c r="L68" s="12"/>
      <c r="M68" s="12"/>
      <c r="N68" s="12"/>
      <c r="O68" s="12"/>
      <c r="P68" s="16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12"/>
      <c r="I69" s="12"/>
      <c r="J69" s="12"/>
      <c r="K69" s="12"/>
      <c r="L69" s="12"/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12"/>
      <c r="I70" s="12"/>
      <c r="J70" s="12"/>
      <c r="K70" s="12"/>
      <c r="L70" s="12"/>
      <c r="M70" s="12"/>
      <c r="N70" s="12"/>
      <c r="O70" s="12"/>
      <c r="P70" s="16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12"/>
      <c r="I71" s="12"/>
      <c r="J71" s="12"/>
      <c r="K71" s="12"/>
      <c r="L71" s="12"/>
      <c r="M71" s="12"/>
      <c r="N71" s="12"/>
      <c r="O71" s="12"/>
      <c r="P71" s="16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v>1500000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12"/>
      <c r="I72" s="12"/>
      <c r="J72" s="12"/>
      <c r="K72" s="12"/>
      <c r="L72" s="12"/>
      <c r="M72" s="12"/>
      <c r="N72" s="12"/>
      <c r="O72" s="12"/>
      <c r="P72" s="16">
        <f t="shared" si="0"/>
        <v>0</v>
      </c>
    </row>
    <row r="73" spans="1:16" ht="15" customHeight="1" x14ac:dyDescent="0.25">
      <c r="A73" s="17" t="s">
        <v>61</v>
      </c>
      <c r="B73" s="23">
        <v>1500000</v>
      </c>
      <c r="C73" s="23">
        <v>1500000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12"/>
      <c r="I73" s="12"/>
      <c r="J73" s="12"/>
      <c r="K73" s="12"/>
      <c r="L73" s="12"/>
      <c r="M73" s="12"/>
      <c r="N73" s="12"/>
      <c r="O73" s="12"/>
      <c r="P73" s="16">
        <f t="shared" si="0"/>
        <v>0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12"/>
      <c r="I74" s="12"/>
      <c r="J74" s="12"/>
      <c r="K74" s="12"/>
      <c r="L74" s="12"/>
      <c r="M74" s="12"/>
      <c r="N74" s="12"/>
      <c r="O74" s="12"/>
      <c r="P74" s="16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12"/>
      <c r="I75" s="12"/>
      <c r="J75" s="12"/>
      <c r="K75" s="12"/>
      <c r="L75" s="12"/>
      <c r="M75" s="12"/>
      <c r="N75" s="12"/>
      <c r="O75" s="12"/>
      <c r="P75" s="16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12"/>
      <c r="I76" s="12"/>
      <c r="J76" s="12"/>
      <c r="K76" s="12"/>
      <c r="L76" s="12"/>
      <c r="M76" s="12"/>
      <c r="N76" s="12"/>
      <c r="O76" s="12"/>
      <c r="P76" s="16"/>
    </row>
    <row r="77" spans="1:16" ht="15" customHeight="1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12"/>
      <c r="I77" s="12"/>
      <c r="J77" s="12"/>
      <c r="K77" s="12"/>
      <c r="L77" s="12"/>
      <c r="M77" s="12"/>
      <c r="N77" s="12"/>
      <c r="O77" s="12"/>
      <c r="P77" s="16"/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12"/>
      <c r="I78" s="12"/>
      <c r="J78" s="12"/>
      <c r="K78" s="12"/>
      <c r="L78" s="12"/>
      <c r="M78" s="12"/>
      <c r="N78" s="12"/>
      <c r="O78" s="12"/>
      <c r="P78" s="16"/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12"/>
      <c r="I79" s="12"/>
      <c r="J79" s="12"/>
      <c r="K79" s="12"/>
      <c r="L79" s="12"/>
      <c r="M79" s="12"/>
      <c r="N79" s="12"/>
      <c r="O79" s="12"/>
      <c r="P79" s="16">
        <f t="shared" ref="P79:P84" si="1">SUM(D79:G79)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12"/>
      <c r="I80" s="12"/>
      <c r="J80" s="12"/>
      <c r="K80" s="12"/>
      <c r="L80" s="12"/>
      <c r="M80" s="12"/>
      <c r="N80" s="12"/>
      <c r="O80" s="12"/>
      <c r="P80" s="16">
        <f t="shared" si="1"/>
        <v>66951961.530000001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12"/>
      <c r="I81" s="12"/>
      <c r="J81" s="12"/>
      <c r="K81" s="12"/>
      <c r="L81" s="12"/>
      <c r="M81" s="12"/>
      <c r="N81" s="12"/>
      <c r="O81" s="12"/>
      <c r="P81" s="16">
        <f t="shared" si="1"/>
        <v>66951961.530000001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12"/>
      <c r="I82" s="12"/>
      <c r="J82" s="12"/>
      <c r="K82" s="12"/>
      <c r="L82" s="12"/>
      <c r="M82" s="12"/>
      <c r="N82" s="12"/>
      <c r="O82" s="12"/>
      <c r="P82" s="16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12"/>
      <c r="I83" s="12"/>
      <c r="J83" s="12"/>
      <c r="K83" s="12"/>
      <c r="L83" s="12"/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12"/>
      <c r="I84" s="12"/>
      <c r="J84" s="12"/>
      <c r="K84" s="12"/>
      <c r="L84" s="12"/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v>1300000000</v>
      </c>
      <c r="D85" s="24"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/>
      <c r="I85" s="24"/>
      <c r="J85" s="24"/>
      <c r="K85" s="24"/>
      <c r="L85" s="24"/>
      <c r="M85" s="24"/>
      <c r="N85" s="24"/>
      <c r="O85" s="24"/>
      <c r="P85" s="24">
        <f>'Ejecucion '!N84</f>
        <v>699643397.04999995</v>
      </c>
    </row>
    <row r="86" spans="1:16" ht="15" customHeight="1" x14ac:dyDescent="0.25">
      <c r="A86" s="37" t="s">
        <v>102</v>
      </c>
      <c r="B86" s="1"/>
      <c r="C86" s="1"/>
      <c r="E86" s="18"/>
    </row>
    <row r="87" spans="1:16" ht="15" customHeight="1" x14ac:dyDescent="0.25">
      <c r="D87" s="1"/>
      <c r="E87" s="1"/>
    </row>
    <row r="89" spans="1:16" ht="15" customHeight="1" x14ac:dyDescent="0.25">
      <c r="B89" s="1"/>
    </row>
    <row r="92" spans="1:16" ht="15" customHeight="1" x14ac:dyDescent="0.25">
      <c r="A92" s="4" t="s">
        <v>95</v>
      </c>
      <c r="C92" s="69" t="s">
        <v>96</v>
      </c>
      <c r="D92" s="69"/>
      <c r="E92" s="69"/>
      <c r="F92" s="5"/>
      <c r="G92" s="5"/>
      <c r="H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H93" s="5"/>
      <c r="I93" s="5"/>
      <c r="J93" s="5"/>
      <c r="K93" s="5"/>
      <c r="L93" s="5"/>
      <c r="M93" s="5"/>
    </row>
    <row r="94" spans="1:16" ht="15" customHeight="1" x14ac:dyDescent="0.25">
      <c r="C94" s="60"/>
      <c r="D94" s="60"/>
      <c r="E94" s="60"/>
      <c r="F94" s="60"/>
      <c r="G94" s="60"/>
      <c r="H94" s="60"/>
      <c r="I94" s="60"/>
      <c r="J94" s="60"/>
    </row>
    <row r="95" spans="1:16" ht="15" customHeight="1" x14ac:dyDescent="0.25">
      <c r="A95" s="49" t="s">
        <v>97</v>
      </c>
      <c r="C95" s="76" t="s">
        <v>101</v>
      </c>
      <c r="D95" s="76"/>
      <c r="E95" s="76"/>
      <c r="F95" s="7"/>
      <c r="G95" s="7"/>
      <c r="H95" s="7"/>
      <c r="I95" s="7"/>
      <c r="J95" s="7"/>
    </row>
    <row r="96" spans="1:16" ht="15" customHeight="1" x14ac:dyDescent="0.25">
      <c r="A96" s="8" t="s">
        <v>98</v>
      </c>
      <c r="C96" s="61" t="s">
        <v>99</v>
      </c>
      <c r="D96" s="61"/>
      <c r="E96" s="61"/>
      <c r="F96" s="60"/>
      <c r="G96" s="60"/>
      <c r="H96" s="60"/>
      <c r="I96" s="60"/>
      <c r="J96" s="60"/>
      <c r="K96" s="60"/>
      <c r="L96" s="60"/>
      <c r="M96" s="60"/>
    </row>
  </sheetData>
  <mergeCells count="14">
    <mergeCell ref="C92:E92"/>
    <mergeCell ref="C94:J94"/>
    <mergeCell ref="C96:E96"/>
    <mergeCell ref="F96:M96"/>
    <mergeCell ref="A9:A10"/>
    <mergeCell ref="B9:B10"/>
    <mergeCell ref="C9:C10"/>
    <mergeCell ref="D9:P9"/>
    <mergeCell ref="C95:E95"/>
    <mergeCell ref="A3:P3"/>
    <mergeCell ref="A4:P4"/>
    <mergeCell ref="A5:P5"/>
    <mergeCell ref="A6:P6"/>
    <mergeCell ref="A7:P7"/>
  </mergeCells>
  <printOptions verticalCentered="1"/>
  <pageMargins left="0.51181102362204722" right="0.11811023622047245" top="0" bottom="0" header="0.11811023622047245" footer="0"/>
  <pageSetup scale="4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2024-05-10T16:32:25Z</cp:lastPrinted>
  <dcterms:created xsi:type="dcterms:W3CDTF">2021-07-29T18:58:50Z</dcterms:created>
  <dcterms:modified xsi:type="dcterms:W3CDTF">2024-05-10T18:16:44Z</dcterms:modified>
</cp:coreProperties>
</file>