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imy Gomez\Downloads\"/>
    </mc:Choice>
  </mc:AlternateContent>
  <xr:revisionPtr revIDLastSave="0" documentId="8_{6B0FC770-AE53-45C1-A4C1-0F3D76A0A715}" xr6:coauthVersionLast="36" xr6:coauthVersionMax="36" xr10:uidLastSave="{00000000-0000-0000-0000-000000000000}"/>
  <bookViews>
    <workbookView xWindow="0" yWindow="0" windowWidth="28800" windowHeight="12225" firstSheet="3" activeTab="3" xr2:uid="{00000000-000D-0000-FFFF-FFFF00000000}"/>
  </bookViews>
  <sheets>
    <sheet name="Servicios Generales" sheetId="1" state="hidden" r:id="rId1"/>
    <sheet name="Mercados por provincia" sheetId="6" state="hidden" r:id="rId2"/>
    <sheet name="Bodegas por provincia" sheetId="2" state="hidden" r:id="rId3"/>
    <sheet name="DATA C. Canales" sheetId="7" r:id="rId4"/>
    <sheet name="DATA C.Beneficiarios Canales" sheetId="8" r:id="rId5"/>
    <sheet name="DATA C.Bodegas - Provincia" sheetId="14" r:id="rId6"/>
    <sheet name="DATA C. Mercados - Provincia" sheetId="16" r:id="rId7"/>
    <sheet name="DATA C.Productores beneficiados" sheetId="9" r:id="rId8"/>
    <sheet name="DATA C. Talleres" sheetId="10" r:id="rId9"/>
    <sheet name="DATA C.  Beneficiarios Talleres" sheetId="17" r:id="rId10"/>
    <sheet name="Provincias RD" sheetId="4" state="hidden" r:id="rId11"/>
    <sheet name="Trimestres" sheetId="5" state="hidden" r:id="rId12"/>
  </sheets>
  <definedNames>
    <definedName name="_xlnm._FilterDatabase" localSheetId="2" hidden="1">'Bodegas por provincia'!$A$3:$F$36</definedName>
    <definedName name="_xlnm._FilterDatabase" localSheetId="6" hidden="1">'DATA C. Mercados - Provincia'!$A$2:$E$35</definedName>
    <definedName name="_xlnm._FilterDatabase" localSheetId="5" hidden="1">'DATA C.Bodegas - Provincia'!$A$1:$E$34</definedName>
    <definedName name="_xlnm._FilterDatabase" localSheetId="1" hidden="1">'Mercados por provincia'!$A$3:$F$36</definedName>
  </definedNames>
  <calcPr calcId="191029"/>
</workbook>
</file>

<file path=xl/calcChain.xml><?xml version="1.0" encoding="utf-8"?>
<calcChain xmlns="http://schemas.openxmlformats.org/spreadsheetml/2006/main">
  <c r="E36" i="6" l="1"/>
  <c r="A1" i="6" l="1"/>
  <c r="D36" i="6" l="1"/>
  <c r="C36" i="6"/>
  <c r="F35" i="6"/>
  <c r="A35" i="6"/>
  <c r="F34" i="6"/>
  <c r="A34" i="6"/>
  <c r="F33" i="6"/>
  <c r="A33" i="6"/>
  <c r="F32" i="6"/>
  <c r="A32" i="6"/>
  <c r="F31" i="6"/>
  <c r="A31" i="6"/>
  <c r="F30" i="6"/>
  <c r="A30" i="6"/>
  <c r="F29" i="6"/>
  <c r="A29" i="6"/>
  <c r="F28" i="6"/>
  <c r="A28" i="6"/>
  <c r="F27" i="6"/>
  <c r="A27" i="6"/>
  <c r="F26" i="6"/>
  <c r="A26" i="6"/>
  <c r="F25" i="6"/>
  <c r="A25" i="6"/>
  <c r="F24" i="6"/>
  <c r="A24" i="6"/>
  <c r="F23" i="6"/>
  <c r="A23" i="6"/>
  <c r="F22" i="6"/>
  <c r="A22" i="6"/>
  <c r="F21" i="6"/>
  <c r="A21" i="6"/>
  <c r="F20" i="6"/>
  <c r="A20" i="6"/>
  <c r="F19" i="6"/>
  <c r="A19" i="6"/>
  <c r="F18" i="6"/>
  <c r="A18" i="6"/>
  <c r="F17" i="6"/>
  <c r="A17" i="6"/>
  <c r="F16" i="6"/>
  <c r="A16" i="6"/>
  <c r="F15" i="6"/>
  <c r="A15" i="6"/>
  <c r="F14" i="6"/>
  <c r="A14" i="6"/>
  <c r="F13" i="6"/>
  <c r="A13" i="6"/>
  <c r="F12" i="6"/>
  <c r="A12" i="6"/>
  <c r="F11" i="6"/>
  <c r="A11" i="6"/>
  <c r="F10" i="6"/>
  <c r="A10" i="6"/>
  <c r="F9" i="6"/>
  <c r="A9" i="6"/>
  <c r="F8" i="6"/>
  <c r="A8" i="6"/>
  <c r="F7" i="6"/>
  <c r="A7" i="6"/>
  <c r="F6" i="6"/>
  <c r="A6" i="6"/>
  <c r="F5" i="6"/>
  <c r="A5" i="6"/>
  <c r="F4" i="6"/>
  <c r="A4" i="6"/>
  <c r="E3" i="6"/>
  <c r="D3" i="6"/>
  <c r="C3" i="6"/>
  <c r="F35" i="2"/>
  <c r="E36" i="2"/>
  <c r="C36" i="2"/>
  <c r="A4" i="2"/>
  <c r="A35" i="2"/>
  <c r="F36" i="6" l="1"/>
  <c r="E22" i="1"/>
  <c r="E9" i="1"/>
  <c r="A35" i="1"/>
  <c r="A25" i="1"/>
  <c r="E44" i="1"/>
  <c r="E33" i="1"/>
  <c r="E23" i="1" l="1"/>
  <c r="E21" i="1"/>
  <c r="A18" i="1"/>
  <c r="D20" i="1"/>
  <c r="C20" i="1"/>
  <c r="B20" i="1"/>
  <c r="F6" i="2"/>
  <c r="F5" i="2"/>
  <c r="F25" i="2"/>
  <c r="A13" i="2"/>
  <c r="A10" i="2"/>
  <c r="A28" i="2"/>
  <c r="F34" i="2"/>
  <c r="F12" i="2"/>
  <c r="F10" i="2"/>
  <c r="F33" i="2"/>
  <c r="F32" i="2"/>
  <c r="F31" i="2"/>
  <c r="F30" i="2"/>
  <c r="F29" i="2"/>
  <c r="F28" i="2"/>
  <c r="F27" i="2"/>
  <c r="F26" i="2"/>
  <c r="F24" i="2"/>
  <c r="F23" i="2"/>
  <c r="F22" i="2"/>
  <c r="F21" i="2"/>
  <c r="F20" i="2"/>
  <c r="F19" i="2"/>
  <c r="F18" i="2"/>
  <c r="F17" i="2"/>
  <c r="F16" i="2"/>
  <c r="F15" i="2"/>
  <c r="F14" i="2"/>
  <c r="F13" i="2"/>
  <c r="F11" i="2"/>
  <c r="F9" i="2"/>
  <c r="F8" i="2"/>
  <c r="F7" i="2"/>
  <c r="A23" i="2"/>
  <c r="A1" i="2"/>
  <c r="C3" i="2"/>
  <c r="D3" i="2"/>
  <c r="E3" i="2"/>
  <c r="A11" i="1"/>
  <c r="D37" i="1"/>
  <c r="C37" i="1"/>
  <c r="B37" i="1"/>
  <c r="D27" i="1"/>
  <c r="C27" i="1"/>
  <c r="B27" i="1"/>
  <c r="D13" i="1"/>
  <c r="C13" i="1"/>
  <c r="B13" i="1"/>
  <c r="D6" i="1"/>
  <c r="C6" i="1"/>
  <c r="B6" i="1"/>
  <c r="A4" i="1"/>
  <c r="A22" i="2"/>
  <c r="A12" i="2"/>
  <c r="A19" i="2"/>
  <c r="A15" i="2"/>
  <c r="A24" i="2"/>
  <c r="A17" i="2"/>
  <c r="A21" i="2"/>
  <c r="A14" i="2"/>
  <c r="A25" i="2"/>
  <c r="A32" i="2"/>
  <c r="A34" i="2"/>
  <c r="A31" i="2"/>
  <c r="A33" i="2"/>
  <c r="A27" i="2"/>
  <c r="A30" i="2"/>
  <c r="A29" i="2"/>
  <c r="A26" i="2"/>
  <c r="A5" i="2"/>
  <c r="A9" i="2"/>
  <c r="A6" i="2"/>
  <c r="A8" i="2"/>
  <c r="A7" i="2"/>
  <c r="A18" i="2"/>
  <c r="A11" i="2"/>
  <c r="A16" i="2"/>
  <c r="A20" i="2"/>
  <c r="E32" i="1"/>
  <c r="E34" i="1"/>
  <c r="E14" i="1"/>
  <c r="E15" i="1"/>
  <c r="E8" i="1"/>
  <c r="E43" i="1"/>
  <c r="E42" i="1"/>
  <c r="E41" i="1"/>
  <c r="E40" i="1"/>
  <c r="E39" i="1"/>
  <c r="E38" i="1"/>
  <c r="E31" i="1"/>
  <c r="E30" i="1"/>
  <c r="E29" i="1"/>
  <c r="E28" i="1"/>
  <c r="E17" i="1"/>
  <c r="E16" i="1"/>
  <c r="E10" i="1"/>
  <c r="E7" i="1"/>
  <c r="F4" i="2"/>
  <c r="D36" i="2"/>
  <c r="F36" i="2" l="1"/>
</calcChain>
</file>

<file path=xl/sharedStrings.xml><?xml version="1.0" encoding="utf-8"?>
<sst xmlns="http://schemas.openxmlformats.org/spreadsheetml/2006/main" count="342" uniqueCount="90">
  <si>
    <t>Canales realizados</t>
  </si>
  <si>
    <t>Enero</t>
  </si>
  <si>
    <t>Febrero</t>
  </si>
  <si>
    <t>Marzo</t>
  </si>
  <si>
    <t>Mercados de Productores</t>
  </si>
  <si>
    <t>Agromercados</t>
  </si>
  <si>
    <t>Ferias Agropecuarias</t>
  </si>
  <si>
    <t>Canales</t>
  </si>
  <si>
    <t>Dirección de Gestión de Programas</t>
  </si>
  <si>
    <t>Dirección Agropecuaria, Normas y Tecnología Alimentaria</t>
  </si>
  <si>
    <t>Temas</t>
  </si>
  <si>
    <t>Productores beneficiados</t>
  </si>
  <si>
    <t>Ciudadanos beneficiados</t>
  </si>
  <si>
    <t>Bodegas Móviles</t>
  </si>
  <si>
    <t>Región</t>
  </si>
  <si>
    <t>Provincia</t>
  </si>
  <si>
    <t>Total</t>
  </si>
  <si>
    <t>Bodegas realizadas</t>
  </si>
  <si>
    <t>Gran Santo Domingo</t>
  </si>
  <si>
    <t>Santiago</t>
  </si>
  <si>
    <t>La Vega</t>
  </si>
  <si>
    <t>Valverde</t>
  </si>
  <si>
    <t>Región Norte</t>
  </si>
  <si>
    <t>Azua</t>
  </si>
  <si>
    <t>San Cristóbal</t>
  </si>
  <si>
    <t>San José de Ocoa</t>
  </si>
  <si>
    <t>Barahona</t>
  </si>
  <si>
    <t>Pedernales</t>
  </si>
  <si>
    <t>Bahoruco</t>
  </si>
  <si>
    <t>Elías Piña</t>
  </si>
  <si>
    <t>Región Sur</t>
  </si>
  <si>
    <t>San Pedro de Macorís</t>
  </si>
  <si>
    <t>El Seibo</t>
  </si>
  <si>
    <t>Monte Plata</t>
  </si>
  <si>
    <t>Hato Mayor</t>
  </si>
  <si>
    <t>La Romana</t>
  </si>
  <si>
    <t>La Altagracia</t>
  </si>
  <si>
    <t>Región Este</t>
  </si>
  <si>
    <t>Montecristi</t>
  </si>
  <si>
    <t>Samaná</t>
  </si>
  <si>
    <t>Puerto Plata</t>
  </si>
  <si>
    <t>Espaillat</t>
  </si>
  <si>
    <t>Monseñor Nouel</t>
  </si>
  <si>
    <t>Sánchez Ramírez</t>
  </si>
  <si>
    <t>Hermanas Mirabal</t>
  </si>
  <si>
    <t>Duarte</t>
  </si>
  <si>
    <t>San Juan</t>
  </si>
  <si>
    <t>Peravia</t>
  </si>
  <si>
    <t>Independencia</t>
  </si>
  <si>
    <t>María Trinidad Sánchez</t>
  </si>
  <si>
    <t>Trimestre</t>
  </si>
  <si>
    <t>Mes 1</t>
  </si>
  <si>
    <t>Mes 2</t>
  </si>
  <si>
    <t>Mes 3</t>
  </si>
  <si>
    <t>Enero-Marzo</t>
  </si>
  <si>
    <t>Abril-Junio</t>
  </si>
  <si>
    <t>Julio-Septiembre</t>
  </si>
  <si>
    <t>Octubre-Diciembre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</si>
  <si>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</si>
  <si>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</si>
  <si>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</si>
  <si>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</si>
  <si>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</si>
  <si>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</si>
  <si>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</si>
  <si>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</si>
  <si>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</si>
  <si>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</si>
  <si>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Regiones y Provincias</t>
  </si>
  <si>
    <t>Capacitación a Asociaciones de Productores y a Cooperativas en Normas Técnicas de Calidad e Inocuidad.</t>
  </si>
  <si>
    <t>Capacitación a Asociaciones y Cooperativas de pequeños y medianos productores sobre el proceso del Plan de Comercialización del INESPRE.</t>
  </si>
  <si>
    <t>Capacitación de Productores en Aspectos de Estándares de Calidad, Manejo de Post-Cosecha y Manejo de Productos Agropecuarios.</t>
  </si>
  <si>
    <t>Capacitación a Técnicos en Técnicas de Recepción y Almacenamiento de Productos Agrícolas (BPA).</t>
  </si>
  <si>
    <t>Capacitación de Técnicos en Aspectos Relativos a los Controles y Normas de la Aplicación de Plaguicidas en el Sector Agrícola.</t>
  </si>
  <si>
    <t>Programa de afiliación de mujeres.</t>
  </si>
  <si>
    <t>Talleres realizados</t>
  </si>
  <si>
    <t>Productores y técnicos beneficiados</t>
  </si>
  <si>
    <t>Distrito Nacional</t>
  </si>
  <si>
    <t>Santo Domingo</t>
  </si>
  <si>
    <t>mercados realizados</t>
  </si>
  <si>
    <t>Programa de afiliación de jóvenes.</t>
  </si>
  <si>
    <t>Santiago Rodríguez</t>
  </si>
  <si>
    <t>Dajabón</t>
  </si>
  <si>
    <t>Tipos de canales</t>
  </si>
  <si>
    <t>República Dominicana: Cantidad de canales realizados por mes, según tipo de canal, 2021</t>
  </si>
  <si>
    <t>República Dominicana: Cantidad de ciudadanos beneficiados por mes, según tipo de canal, 2021</t>
  </si>
  <si>
    <t>República Dominicana: Cantidad de Mercados de Productores realizadas por mes, según provincia, 2021</t>
  </si>
  <si>
    <t>República Dominicana: Cantidad de productores beneficiados en los Mercados de Productores por mes, 2021</t>
  </si>
  <si>
    <t>República Dominicana: Talleres y afiliaciones por mes, según capacitación, 2021</t>
  </si>
  <si>
    <t>República Dominicana: Productores y técnicos beneficiados por mes, según capacitación,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</si>
</sst>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rgb="FFEBF1DE"/>
        <bgColor theme="6" tint="0.79998168889431442"/>
      </patternFill>
    </fill>
    <fill>
      <patternFill patternType="solid">
        <fgColor rgb="FFD8E4BC"/>
        <bgColor theme="6" tint="0.59999389629810485"/>
      </patternFill>
    </fill>
    <fill>
      <patternFill patternType="solid">
        <fgColor rgb="FFD8E4BC"/>
        <bgColor theme="6" tint="0.79998168889431442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ont="1"/>
    <xf numFmtId="0" fontId="1" fillId="0" borderId="5" xfId="0" applyFont="1" applyBorder="1" applyAlignment="1">
      <alignment vertical="center" wrapText="1"/>
    </xf>
    <xf numFmtId="0" fontId="2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3" borderId="18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horizontal="center"/>
    </xf>
    <xf numFmtId="3" fontId="0" fillId="6" borderId="18" xfId="0" applyNumberFormat="1" applyFont="1" applyFill="1" applyBorder="1" applyAlignment="1">
      <alignment horizontal="center"/>
    </xf>
    <xf numFmtId="3" fontId="0" fillId="5" borderId="18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3" fontId="0" fillId="6" borderId="18" xfId="0" applyNumberFormat="1" applyFill="1" applyBorder="1" applyAlignment="1">
      <alignment horizontal="center"/>
    </xf>
    <xf numFmtId="3" fontId="0" fillId="5" borderId="18" xfId="0" applyNumberFormat="1" applyFill="1" applyBorder="1" applyAlignment="1">
      <alignment horizontal="center"/>
    </xf>
    <xf numFmtId="3" fontId="0" fillId="6" borderId="17" xfId="0" applyNumberFormat="1" applyFill="1" applyBorder="1" applyAlignment="1">
      <alignment horizontal="center"/>
    </xf>
    <xf numFmtId="0" fontId="0" fillId="4" borderId="15" xfId="0" applyFill="1" applyBorder="1" applyAlignment="1">
      <alignment horizontal="center" vertical="center" wrapText="1"/>
    </xf>
    <xf numFmtId="3" fontId="0" fillId="7" borderId="13" xfId="0" applyNumberFormat="1" applyFill="1" applyBorder="1" applyAlignment="1">
      <alignment horizontal="center" vertical="center"/>
    </xf>
    <xf numFmtId="3" fontId="0" fillId="7" borderId="14" xfId="0" applyNumberFormat="1" applyFill="1" applyBorder="1" applyAlignment="1">
      <alignment horizontal="center" vertical="center"/>
    </xf>
    <xf numFmtId="3" fontId="0" fillId="7" borderId="15" xfId="0" applyNumberFormat="1" applyFill="1" applyBorder="1" applyAlignment="1">
      <alignment horizontal="center" vertical="center"/>
    </xf>
    <xf numFmtId="3" fontId="0" fillId="7" borderId="19" xfId="0" applyNumberFormat="1" applyFill="1" applyBorder="1" applyAlignment="1">
      <alignment horizontal="center" vertical="center"/>
    </xf>
    <xf numFmtId="3" fontId="1" fillId="6" borderId="12" xfId="0" applyNumberFormat="1" applyFont="1" applyFill="1" applyBorder="1" applyAlignment="1">
      <alignment horizontal="center"/>
    </xf>
    <xf numFmtId="3" fontId="1" fillId="6" borderId="18" xfId="0" applyNumberFormat="1" applyFont="1" applyFill="1" applyBorder="1" applyAlignment="1">
      <alignment horizontal="center"/>
    </xf>
    <xf numFmtId="3" fontId="1" fillId="5" borderId="18" xfId="0" applyNumberFormat="1" applyFont="1" applyFill="1" applyBorder="1" applyAlignment="1">
      <alignment horizontal="center"/>
    </xf>
    <xf numFmtId="3" fontId="1" fillId="6" borderId="1" xfId="0" applyNumberFormat="1" applyFont="1" applyFill="1" applyBorder="1" applyAlignment="1">
      <alignment horizontal="center"/>
    </xf>
    <xf numFmtId="3" fontId="0" fillId="8" borderId="18" xfId="0" applyNumberFormat="1" applyFont="1" applyFill="1" applyBorder="1" applyAlignment="1">
      <alignment horizontal="center"/>
    </xf>
    <xf numFmtId="3" fontId="0" fillId="9" borderId="18" xfId="0" applyNumberFormat="1" applyFont="1" applyFill="1" applyBorder="1" applyAlignment="1">
      <alignment horizontal="center"/>
    </xf>
    <xf numFmtId="3" fontId="0" fillId="10" borderId="17" xfId="0" applyNumberFormat="1" applyFont="1" applyFill="1" applyBorder="1" applyAlignment="1">
      <alignment horizontal="center"/>
    </xf>
    <xf numFmtId="3" fontId="0" fillId="10" borderId="18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3" fontId="1" fillId="6" borderId="12" xfId="0" applyNumberFormat="1" applyFont="1" applyFill="1" applyBorder="1" applyAlignment="1">
      <alignment horizontal="center"/>
    </xf>
    <xf numFmtId="3" fontId="1" fillId="0" borderId="13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3" fontId="1" fillId="6" borderId="10" xfId="0" applyNumberFormat="1" applyFont="1" applyFill="1" applyBorder="1" applyAlignment="1">
      <alignment horizontal="center"/>
    </xf>
    <xf numFmtId="3" fontId="1" fillId="6" borderId="12" xfId="0" applyNumberFormat="1" applyFont="1" applyFill="1" applyBorder="1" applyAlignment="1">
      <alignment horizontal="center"/>
    </xf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Generales'!$B$6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'Servicios Generales'!$A$7:$A$10</c:f>
              <c:strCache>
                <c:ptCount val="4"/>
                <c:pt idx="0">
                  <c:v>Mercados de Productores</c:v>
                </c:pt>
                <c:pt idx="1">
                  <c:v>Bodegas Móviles</c:v>
                </c:pt>
                <c:pt idx="2">
                  <c:v>Agromercados</c:v>
                </c:pt>
                <c:pt idx="3">
                  <c:v>Ferias Agropecuarias</c:v>
                </c:pt>
              </c:strCache>
            </c:strRef>
          </c:cat>
          <c:val>
            <c:numRef>
              <c:f>'Servicios Generales'!$B$7:$B$10</c:f>
              <c:numCache>
                <c:formatCode>#,##0</c:formatCode>
                <c:ptCount val="4"/>
                <c:pt idx="0">
                  <c:v>36</c:v>
                </c:pt>
                <c:pt idx="1">
                  <c:v>232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F-432A-847B-586CEA2FD4A4}"/>
            </c:ext>
          </c:extLst>
        </c:ser>
        <c:ser>
          <c:idx val="1"/>
          <c:order val="1"/>
          <c:tx>
            <c:strRef>
              <c:f>'Servicios Generales'!$C$6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'Servicios Generales'!$A$7:$A$10</c:f>
              <c:strCache>
                <c:ptCount val="4"/>
                <c:pt idx="0">
                  <c:v>Mercados de Productores</c:v>
                </c:pt>
                <c:pt idx="1">
                  <c:v>Bodegas Móviles</c:v>
                </c:pt>
                <c:pt idx="2">
                  <c:v>Agromercados</c:v>
                </c:pt>
                <c:pt idx="3">
                  <c:v>Ferias Agropecuarias</c:v>
                </c:pt>
              </c:strCache>
            </c:strRef>
          </c:cat>
          <c:val>
            <c:numRef>
              <c:f>'Servicios Generales'!$C$7:$C$10</c:f>
              <c:numCache>
                <c:formatCode>#,##0</c:formatCode>
                <c:ptCount val="4"/>
                <c:pt idx="0">
                  <c:v>63</c:v>
                </c:pt>
                <c:pt idx="1">
                  <c:v>295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AF-432A-847B-586CEA2FD4A4}"/>
            </c:ext>
          </c:extLst>
        </c:ser>
        <c:ser>
          <c:idx val="2"/>
          <c:order val="2"/>
          <c:tx>
            <c:strRef>
              <c:f>'Servicios Generales'!$D$6</c:f>
              <c:strCache>
                <c:ptCount val="1"/>
                <c:pt idx="0">
                  <c:v>Junio</c:v>
                </c:pt>
              </c:strCache>
            </c:strRef>
          </c:tx>
          <c:invertIfNegative val="0"/>
          <c:cat>
            <c:strRef>
              <c:f>'Servicios Generales'!$A$7:$A$10</c:f>
              <c:strCache>
                <c:ptCount val="4"/>
                <c:pt idx="0">
                  <c:v>Mercados de Productores</c:v>
                </c:pt>
                <c:pt idx="1">
                  <c:v>Bodegas Móviles</c:v>
                </c:pt>
                <c:pt idx="2">
                  <c:v>Agromercados</c:v>
                </c:pt>
                <c:pt idx="3">
                  <c:v>Ferias Agropecuarias</c:v>
                </c:pt>
              </c:strCache>
            </c:strRef>
          </c:cat>
          <c:val>
            <c:numRef>
              <c:f>'Servicios Generales'!$D$7:$D$10</c:f>
              <c:numCache>
                <c:formatCode>#,##0</c:formatCode>
                <c:ptCount val="4"/>
                <c:pt idx="0">
                  <c:v>70</c:v>
                </c:pt>
                <c:pt idx="1">
                  <c:v>561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AF-432A-847B-586CEA2FD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068992"/>
        <c:axId val="102070528"/>
      </c:barChart>
      <c:catAx>
        <c:axId val="102068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2070528"/>
        <c:crosses val="autoZero"/>
        <c:auto val="1"/>
        <c:lblAlgn val="ctr"/>
        <c:lblOffset val="100"/>
        <c:noMultiLvlLbl val="0"/>
      </c:catAx>
      <c:valAx>
        <c:axId val="1020705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2068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Generales'!$B$13</c:f>
              <c:strCache>
                <c:ptCount val="1"/>
                <c:pt idx="0">
                  <c:v>Abril</c:v>
                </c:pt>
              </c:strCache>
            </c:strRef>
          </c:tx>
          <c:invertIfNegative val="0"/>
          <c:cat>
            <c:strRef>
              <c:f>'Servicios Generales'!$A$14:$A$17</c:f>
              <c:strCache>
                <c:ptCount val="4"/>
                <c:pt idx="0">
                  <c:v>Mercados de Productores</c:v>
                </c:pt>
                <c:pt idx="1">
                  <c:v>Bodegas Móviles</c:v>
                </c:pt>
                <c:pt idx="2">
                  <c:v>Agromercados</c:v>
                </c:pt>
                <c:pt idx="3">
                  <c:v>Ferias Agropecuarias</c:v>
                </c:pt>
              </c:strCache>
            </c:strRef>
          </c:cat>
          <c:val>
            <c:numRef>
              <c:f>'Servicios Generales'!$B$14:$B$17</c:f>
              <c:numCache>
                <c:formatCode>#,##0</c:formatCode>
                <c:ptCount val="4"/>
                <c:pt idx="0">
                  <c:v>68400</c:v>
                </c:pt>
                <c:pt idx="1">
                  <c:v>120640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7-411C-AE51-2D46AED3980F}"/>
            </c:ext>
          </c:extLst>
        </c:ser>
        <c:ser>
          <c:idx val="1"/>
          <c:order val="1"/>
          <c:tx>
            <c:strRef>
              <c:f>'Servicios Generales'!$C$13</c:f>
              <c:strCache>
                <c:ptCount val="1"/>
                <c:pt idx="0">
                  <c:v>Mayo</c:v>
                </c:pt>
              </c:strCache>
            </c:strRef>
          </c:tx>
          <c:invertIfNegative val="0"/>
          <c:cat>
            <c:strRef>
              <c:f>'Servicios Generales'!$A$14:$A$17</c:f>
              <c:strCache>
                <c:ptCount val="4"/>
                <c:pt idx="0">
                  <c:v>Mercados de Productores</c:v>
                </c:pt>
                <c:pt idx="1">
                  <c:v>Bodegas Móviles</c:v>
                </c:pt>
                <c:pt idx="2">
                  <c:v>Agromercados</c:v>
                </c:pt>
                <c:pt idx="3">
                  <c:v>Ferias Agropecuarias</c:v>
                </c:pt>
              </c:strCache>
            </c:strRef>
          </c:cat>
          <c:val>
            <c:numRef>
              <c:f>'Servicios Generales'!$C$14:$C$17</c:f>
              <c:numCache>
                <c:formatCode>#,##0</c:formatCode>
                <c:ptCount val="4"/>
                <c:pt idx="0">
                  <c:v>119700</c:v>
                </c:pt>
                <c:pt idx="1">
                  <c:v>153400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D7-411C-AE51-2D46AED3980F}"/>
            </c:ext>
          </c:extLst>
        </c:ser>
        <c:ser>
          <c:idx val="2"/>
          <c:order val="2"/>
          <c:tx>
            <c:strRef>
              <c:f>'Servicios Generales'!$D$13</c:f>
              <c:strCache>
                <c:ptCount val="1"/>
                <c:pt idx="0">
                  <c:v>Junio</c:v>
                </c:pt>
              </c:strCache>
            </c:strRef>
          </c:tx>
          <c:invertIfNegative val="0"/>
          <c:cat>
            <c:strRef>
              <c:f>'Servicios Generales'!$A$14:$A$17</c:f>
              <c:strCache>
                <c:ptCount val="4"/>
                <c:pt idx="0">
                  <c:v>Mercados de Productores</c:v>
                </c:pt>
                <c:pt idx="1">
                  <c:v>Bodegas Móviles</c:v>
                </c:pt>
                <c:pt idx="2">
                  <c:v>Agromercados</c:v>
                </c:pt>
                <c:pt idx="3">
                  <c:v>Ferias Agropecuarias</c:v>
                </c:pt>
              </c:strCache>
            </c:strRef>
          </c:cat>
          <c:val>
            <c:numRef>
              <c:f>'Servicios Generales'!$D$14:$D$17</c:f>
              <c:numCache>
                <c:formatCode>#,##0</c:formatCode>
                <c:ptCount val="4"/>
                <c:pt idx="0">
                  <c:v>133000</c:v>
                </c:pt>
                <c:pt idx="1">
                  <c:v>291720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D7-411C-AE51-2D46AED39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079488"/>
        <c:axId val="102081280"/>
      </c:barChart>
      <c:catAx>
        <c:axId val="102079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2081280"/>
        <c:crosses val="autoZero"/>
        <c:auto val="1"/>
        <c:lblAlgn val="ctr"/>
        <c:lblOffset val="100"/>
        <c:noMultiLvlLbl val="0"/>
      </c:catAx>
      <c:valAx>
        <c:axId val="1020812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2079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Generales'!$B$20</c:f>
              <c:strCache>
                <c:ptCount val="1"/>
                <c:pt idx="0">
                  <c:v>Abril</c:v>
                </c:pt>
              </c:strCache>
            </c:strRef>
          </c:tx>
          <c:invertIfNegative val="0"/>
          <c:cat>
            <c:strRef>
              <c:f>'Servicios Generales'!$A$21:$A$23</c:f>
              <c:strCache>
                <c:ptCount val="3"/>
                <c:pt idx="0">
                  <c:v>Mercados de Productores</c:v>
                </c:pt>
                <c:pt idx="1">
                  <c:v>Agromercados</c:v>
                </c:pt>
                <c:pt idx="2">
                  <c:v>Ferias Agropecuarias</c:v>
                </c:pt>
              </c:strCache>
            </c:strRef>
          </c:cat>
          <c:val>
            <c:numRef>
              <c:f>'Servicios Generales'!$B$21:$B$23</c:f>
              <c:numCache>
                <c:formatCode>#,##0</c:formatCode>
                <c:ptCount val="3"/>
                <c:pt idx="0">
                  <c:v>22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6-42B7-93A7-261EF742EC9B}"/>
            </c:ext>
          </c:extLst>
        </c:ser>
        <c:ser>
          <c:idx val="1"/>
          <c:order val="1"/>
          <c:tx>
            <c:strRef>
              <c:f>'Servicios Generales'!$C$20</c:f>
              <c:strCache>
                <c:ptCount val="1"/>
                <c:pt idx="0">
                  <c:v>Mayo</c:v>
                </c:pt>
              </c:strCache>
            </c:strRef>
          </c:tx>
          <c:invertIfNegative val="0"/>
          <c:cat>
            <c:strRef>
              <c:f>'Servicios Generales'!$A$21:$A$23</c:f>
              <c:strCache>
                <c:ptCount val="3"/>
                <c:pt idx="0">
                  <c:v>Mercados de Productores</c:v>
                </c:pt>
                <c:pt idx="1">
                  <c:v>Agromercados</c:v>
                </c:pt>
                <c:pt idx="2">
                  <c:v>Ferias Agropecuarias</c:v>
                </c:pt>
              </c:strCache>
            </c:strRef>
          </c:cat>
          <c:val>
            <c:numRef>
              <c:f>'Servicios Generales'!$C$21:$C$23</c:f>
              <c:numCache>
                <c:formatCode>#,##0</c:formatCode>
                <c:ptCount val="3"/>
                <c:pt idx="0">
                  <c:v>52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46-42B7-93A7-261EF742EC9B}"/>
            </c:ext>
          </c:extLst>
        </c:ser>
        <c:ser>
          <c:idx val="2"/>
          <c:order val="2"/>
          <c:tx>
            <c:strRef>
              <c:f>'Servicios Generales'!$D$20</c:f>
              <c:strCache>
                <c:ptCount val="1"/>
                <c:pt idx="0">
                  <c:v>Junio</c:v>
                </c:pt>
              </c:strCache>
            </c:strRef>
          </c:tx>
          <c:invertIfNegative val="0"/>
          <c:cat>
            <c:strRef>
              <c:f>'Servicios Generales'!$A$21:$A$23</c:f>
              <c:strCache>
                <c:ptCount val="3"/>
                <c:pt idx="0">
                  <c:v>Mercados de Productores</c:v>
                </c:pt>
                <c:pt idx="1">
                  <c:v>Agromercados</c:v>
                </c:pt>
                <c:pt idx="2">
                  <c:v>Ferias Agropecuarias</c:v>
                </c:pt>
              </c:strCache>
            </c:strRef>
          </c:cat>
          <c:val>
            <c:numRef>
              <c:f>'Servicios Generales'!$D$21:$D$23</c:f>
              <c:numCache>
                <c:formatCode>#,##0</c:formatCode>
                <c:ptCount val="3"/>
                <c:pt idx="0">
                  <c:v>72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46-42B7-93A7-261EF742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127104"/>
        <c:axId val="102128640"/>
      </c:barChart>
      <c:catAx>
        <c:axId val="102127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2128640"/>
        <c:crosses val="autoZero"/>
        <c:auto val="1"/>
        <c:lblAlgn val="ctr"/>
        <c:lblOffset val="100"/>
        <c:noMultiLvlLbl val="0"/>
      </c:catAx>
      <c:valAx>
        <c:axId val="1021286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2127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9526</xdr:rowOff>
    </xdr:from>
    <xdr:to>
      <xdr:col>7</xdr:col>
      <xdr:colOff>1495425</xdr:colOff>
      <xdr:row>9</xdr:row>
      <xdr:rowOff>361950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11</xdr:row>
      <xdr:rowOff>9525</xdr:rowOff>
    </xdr:from>
    <xdr:to>
      <xdr:col>7</xdr:col>
      <xdr:colOff>1495425</xdr:colOff>
      <xdr:row>16</xdr:row>
      <xdr:rowOff>361950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</xdr:colOff>
      <xdr:row>18</xdr:row>
      <xdr:rowOff>9525</xdr:rowOff>
    </xdr:from>
    <xdr:to>
      <xdr:col>7</xdr:col>
      <xdr:colOff>1495425</xdr:colOff>
      <xdr:row>22</xdr:row>
      <xdr:rowOff>361950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1:B33" totalsRowShown="0">
  <autoFilter ref="A1:B33" xr:uid="{00000000-0009-0000-0100-000002000000}"/>
  <tableColumns count="2">
    <tableColumn id="1" xr3:uid="{00000000-0010-0000-0000-000001000000}" name="Provincia"/>
    <tableColumn id="2" xr3:uid="{00000000-0010-0000-0000-000002000000}" name="Región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rimestres" displayName="trimestres" ref="A1:D5" totalsRowShown="0">
  <autoFilter ref="A1:D5" xr:uid="{00000000-0009-0000-0100-000003000000}"/>
  <tableColumns count="4">
    <tableColumn id="1" xr3:uid="{00000000-0010-0000-0100-000001000000}" name="Trimestre"/>
    <tableColumn id="2" xr3:uid="{00000000-0010-0000-0100-000002000000}" name="Mes 1"/>
    <tableColumn id="3" xr3:uid="{00000000-0010-0000-0100-000003000000}" name="Mes 2"/>
    <tableColumn id="4" xr3:uid="{00000000-0010-0000-0100-000004000000}" name="Mes 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44"/>
  <sheetViews>
    <sheetView workbookViewId="0"/>
  </sheetViews>
  <sheetFormatPr baseColWidth="10" defaultColWidth="11.5703125" defaultRowHeight="15" x14ac:dyDescent="0.25"/>
  <cols>
    <col min="1" max="5" width="23.7109375" customWidth="1"/>
    <col min="6" max="9" width="22.7109375" customWidth="1"/>
  </cols>
  <sheetData>
    <row r="1" spans="1:9" x14ac:dyDescent="0.25">
      <c r="A1" s="16" t="s">
        <v>50</v>
      </c>
      <c r="B1" s="21" t="s">
        <v>55</v>
      </c>
    </row>
    <row r="2" spans="1:9" ht="15.75" thickBot="1" x14ac:dyDescent="0.3"/>
    <row r="3" spans="1:9" ht="19.5" thickBot="1" x14ac:dyDescent="0.35">
      <c r="A3" s="61" t="s">
        <v>8</v>
      </c>
      <c r="B3" s="62"/>
      <c r="C3" s="62"/>
      <c r="D3" s="62"/>
      <c r="E3" s="62"/>
      <c r="F3" s="62"/>
      <c r="G3" s="62"/>
      <c r="H3" s="63"/>
      <c r="I3" s="3"/>
    </row>
    <row r="4" spans="1:9" ht="45" customHeight="1" thickBot="1" x14ac:dyDescent="0.3">
      <c r="A4" s="46" t="str">
        <f>+"Instituto de Estabilización de Precios
Departamento de Planificación y Desarrollo
Estadísticas de cantidad de canales realizados "&amp;IF(B1="","-",B1)&amp;" 2021"</f>
        <v>Instituto de Estabilización de Precios
Departamento de Planificación y Desarrollo
Estadísticas de cantidad de canales realizados Abril-Junio 2021</v>
      </c>
      <c r="B4" s="47"/>
      <c r="C4" s="47"/>
      <c r="D4" s="47"/>
      <c r="E4" s="47"/>
      <c r="F4" s="47"/>
      <c r="G4" s="47"/>
      <c r="H4" s="47"/>
      <c r="I4" s="2"/>
    </row>
    <row r="5" spans="1:9" ht="15.75" thickBot="1" x14ac:dyDescent="0.3">
      <c r="A5" s="5"/>
      <c r="B5" s="73" t="s">
        <v>0</v>
      </c>
      <c r="C5" s="74"/>
      <c r="D5" s="74"/>
      <c r="E5" s="75"/>
      <c r="F5" s="64"/>
      <c r="G5" s="65"/>
      <c r="H5" s="66"/>
      <c r="I5" s="1"/>
    </row>
    <row r="6" spans="1:9" ht="15.75" thickBot="1" x14ac:dyDescent="0.3">
      <c r="A6" s="14" t="s">
        <v>7</v>
      </c>
      <c r="B6" s="4" t="str">
        <f>+IFERROR(VLOOKUP($B$1,trimestres[],2,0),"-")</f>
        <v>Abril</v>
      </c>
      <c r="C6" s="4" t="str">
        <f>+IFERROR(VLOOKUP($B$1,trimestres[],3,0),"-")</f>
        <v>Mayo</v>
      </c>
      <c r="D6" s="4" t="str">
        <f>+IFERROR(VLOOKUP($B$1,trimestres[],4,0),"-")</f>
        <v>Junio</v>
      </c>
      <c r="E6" s="4" t="s">
        <v>16</v>
      </c>
      <c r="F6" s="67"/>
      <c r="G6" s="68"/>
      <c r="H6" s="69"/>
      <c r="I6" s="1"/>
    </row>
    <row r="7" spans="1:9" ht="30" customHeight="1" x14ac:dyDescent="0.25">
      <c r="A7" s="6" t="s">
        <v>4</v>
      </c>
      <c r="B7" s="27">
        <v>36</v>
      </c>
      <c r="C7" s="27">
        <v>63</v>
      </c>
      <c r="D7" s="27">
        <v>70</v>
      </c>
      <c r="E7" s="41">
        <f>+SUM(B7:D7)</f>
        <v>169</v>
      </c>
      <c r="F7" s="67"/>
      <c r="G7" s="68"/>
      <c r="H7" s="69"/>
    </row>
    <row r="8" spans="1:9" ht="30" customHeight="1" x14ac:dyDescent="0.25">
      <c r="A8" s="7" t="s">
        <v>13</v>
      </c>
      <c r="B8" s="28">
        <v>232</v>
      </c>
      <c r="C8" s="28">
        <v>295</v>
      </c>
      <c r="D8" s="28">
        <v>561</v>
      </c>
      <c r="E8" s="42">
        <f>+SUM(B8:D8)</f>
        <v>1088</v>
      </c>
      <c r="F8" s="67"/>
      <c r="G8" s="68"/>
      <c r="H8" s="69"/>
    </row>
    <row r="9" spans="1:9" ht="30" customHeight="1" x14ac:dyDescent="0.25">
      <c r="A9" s="7" t="s">
        <v>5</v>
      </c>
      <c r="B9" s="28">
        <v>0</v>
      </c>
      <c r="C9" s="28">
        <v>0</v>
      </c>
      <c r="D9" s="28">
        <v>0</v>
      </c>
      <c r="E9" s="42">
        <f>+IF(AND(B9&lt;&gt;"",C9="",D9=""),B9,IF(AND(B9&lt;&gt;"",C9&lt;&gt;"",D9=""),C9,IF(AND(B9&lt;&gt;"",C9&lt;&gt;"",D9&lt;&gt;""),D9,"N/D")))</f>
        <v>0</v>
      </c>
      <c r="F9" s="67"/>
      <c r="G9" s="68"/>
      <c r="H9" s="69"/>
    </row>
    <row r="10" spans="1:9" ht="30" customHeight="1" thickBot="1" x14ac:dyDescent="0.3">
      <c r="A10" s="8" t="s">
        <v>6</v>
      </c>
      <c r="B10" s="29">
        <v>0</v>
      </c>
      <c r="C10" s="29">
        <v>0</v>
      </c>
      <c r="D10" s="29">
        <v>0</v>
      </c>
      <c r="E10" s="43">
        <f t="shared" ref="E10" si="0">+SUM(B10:D10)</f>
        <v>0</v>
      </c>
      <c r="F10" s="70"/>
      <c r="G10" s="71"/>
      <c r="H10" s="72"/>
    </row>
    <row r="11" spans="1:9" ht="45" customHeight="1" thickBot="1" x14ac:dyDescent="0.3">
      <c r="A11" s="46" t="str">
        <f>+"Instituto de Estabilización de Precios
Departamento de Planificación y Desarrollo
Estadísticas de cantidad de ciudadanos beneficiados "&amp;IF($B$1="","-",$B$1)&amp;" 2021"</f>
        <v>Instituto de Estabilización de Precios
Departamento de Planificación y Desarrollo
Estadísticas de cantidad de ciudadanos beneficiados Abril-Junio 2021</v>
      </c>
      <c r="B11" s="47"/>
      <c r="C11" s="47"/>
      <c r="D11" s="47"/>
      <c r="E11" s="47"/>
      <c r="F11" s="47"/>
      <c r="G11" s="47"/>
      <c r="H11" s="48"/>
      <c r="I11" s="2"/>
    </row>
    <row r="12" spans="1:9" ht="15.75" thickBot="1" x14ac:dyDescent="0.3">
      <c r="A12" s="5"/>
      <c r="B12" s="49" t="s">
        <v>12</v>
      </c>
      <c r="C12" s="50"/>
      <c r="D12" s="50"/>
      <c r="E12" s="51"/>
      <c r="F12" s="52"/>
      <c r="G12" s="53"/>
      <c r="H12" s="54"/>
    </row>
    <row r="13" spans="1:9" ht="15.75" thickBot="1" x14ac:dyDescent="0.3">
      <c r="A13" s="14" t="s">
        <v>7</v>
      </c>
      <c r="B13" s="4" t="str">
        <f>+IFERROR(VLOOKUP($B$1,trimestres[],2,0),"-")</f>
        <v>Abril</v>
      </c>
      <c r="C13" s="4" t="str">
        <f>+IFERROR(VLOOKUP($B$1,trimestres[],3,0),"-")</f>
        <v>Mayo</v>
      </c>
      <c r="D13" s="4" t="str">
        <f>+IFERROR(VLOOKUP($B$1,trimestres[],4,0),"-")</f>
        <v>Junio</v>
      </c>
      <c r="E13" s="10" t="s">
        <v>16</v>
      </c>
      <c r="F13" s="55"/>
      <c r="G13" s="56"/>
      <c r="H13" s="57"/>
    </row>
    <row r="14" spans="1:9" ht="30" customHeight="1" x14ac:dyDescent="0.25">
      <c r="A14" s="6" t="s">
        <v>4</v>
      </c>
      <c r="B14" s="27">
        <v>68400</v>
      </c>
      <c r="C14" s="27">
        <v>119700</v>
      </c>
      <c r="D14" s="27">
        <v>133000</v>
      </c>
      <c r="E14" s="41">
        <f>+SUM(B14:D14)</f>
        <v>321100</v>
      </c>
      <c r="F14" s="55"/>
      <c r="G14" s="56"/>
      <c r="H14" s="57"/>
    </row>
    <row r="15" spans="1:9" ht="30" customHeight="1" x14ac:dyDescent="0.25">
      <c r="A15" s="7" t="s">
        <v>13</v>
      </c>
      <c r="B15" s="28">
        <v>120640</v>
      </c>
      <c r="C15" s="28">
        <v>153400</v>
      </c>
      <c r="D15" s="28">
        <v>291720</v>
      </c>
      <c r="E15" s="42">
        <f>+SUM(B15:D15)</f>
        <v>565760</v>
      </c>
      <c r="F15" s="55"/>
      <c r="G15" s="56"/>
      <c r="H15" s="57"/>
    </row>
    <row r="16" spans="1:9" ht="30" customHeight="1" x14ac:dyDescent="0.25">
      <c r="A16" s="7" t="s">
        <v>5</v>
      </c>
      <c r="B16" s="28">
        <v>0</v>
      </c>
      <c r="C16" s="28">
        <v>0</v>
      </c>
      <c r="D16" s="28">
        <v>0</v>
      </c>
      <c r="E16" s="42">
        <f t="shared" ref="E16:E17" si="1">+SUM(B16:D16)</f>
        <v>0</v>
      </c>
      <c r="F16" s="55"/>
      <c r="G16" s="56"/>
      <c r="H16" s="57"/>
    </row>
    <row r="17" spans="1:8" ht="30" customHeight="1" thickBot="1" x14ac:dyDescent="0.3">
      <c r="A17" s="8" t="s">
        <v>6</v>
      </c>
      <c r="B17" s="29">
        <v>0</v>
      </c>
      <c r="C17" s="29">
        <v>0</v>
      </c>
      <c r="D17" s="29">
        <v>0</v>
      </c>
      <c r="E17" s="43">
        <f t="shared" si="1"/>
        <v>0</v>
      </c>
      <c r="F17" s="58"/>
      <c r="G17" s="59"/>
      <c r="H17" s="60"/>
    </row>
    <row r="18" spans="1:8" ht="45" customHeight="1" thickBot="1" x14ac:dyDescent="0.3">
      <c r="A18" s="46" t="str">
        <f>+"Instituto de Estabilización de Precios
Departamento de Planificación y Desarrollo
Estadísticas de cantidad de productores beneficiados "&amp;IF($B$1="","-",$B$1)&amp;" 2021"</f>
        <v>Instituto de Estabilización de Precios
Departamento de Planificación y Desarrollo
Estadísticas de cantidad de productores beneficiados Abril-Junio 2021</v>
      </c>
      <c r="B18" s="47"/>
      <c r="C18" s="47"/>
      <c r="D18" s="47"/>
      <c r="E18" s="47"/>
      <c r="F18" s="47"/>
      <c r="G18" s="47"/>
      <c r="H18" s="48"/>
    </row>
    <row r="19" spans="1:8" ht="15.75" customHeight="1" thickBot="1" x14ac:dyDescent="0.3">
      <c r="A19" s="5"/>
      <c r="B19" s="49" t="s">
        <v>11</v>
      </c>
      <c r="C19" s="50"/>
      <c r="D19" s="50"/>
      <c r="E19" s="51"/>
      <c r="F19" s="52"/>
      <c r="G19" s="53"/>
      <c r="H19" s="54"/>
    </row>
    <row r="20" spans="1:8" ht="15.75" customHeight="1" thickBot="1" x14ac:dyDescent="0.3">
      <c r="A20" s="14" t="s">
        <v>7</v>
      </c>
      <c r="B20" s="4" t="str">
        <f>+IFERROR(VLOOKUP($B$1,trimestres[],2,0),"-")</f>
        <v>Abril</v>
      </c>
      <c r="C20" s="4" t="str">
        <f>+IFERROR(VLOOKUP($B$1,trimestres[],3,0),"-")</f>
        <v>Mayo</v>
      </c>
      <c r="D20" s="4" t="str">
        <f>+IFERROR(VLOOKUP($B$1,trimestres[],4,0),"-")</f>
        <v>Junio</v>
      </c>
      <c r="E20" s="10" t="s">
        <v>16</v>
      </c>
      <c r="F20" s="55"/>
      <c r="G20" s="56"/>
      <c r="H20" s="57"/>
    </row>
    <row r="21" spans="1:8" ht="30" customHeight="1" x14ac:dyDescent="0.25">
      <c r="A21" s="7" t="s">
        <v>4</v>
      </c>
      <c r="B21" s="27">
        <v>22</v>
      </c>
      <c r="C21" s="27">
        <v>52</v>
      </c>
      <c r="D21" s="27">
        <v>72</v>
      </c>
      <c r="E21" s="41">
        <f>+SUM(B21:D21)</f>
        <v>146</v>
      </c>
      <c r="F21" s="55"/>
      <c r="G21" s="56"/>
      <c r="H21" s="57"/>
    </row>
    <row r="22" spans="1:8" ht="30" customHeight="1" x14ac:dyDescent="0.25">
      <c r="A22" s="7" t="s">
        <v>5</v>
      </c>
      <c r="B22" s="28">
        <v>0</v>
      </c>
      <c r="C22" s="28">
        <v>0</v>
      </c>
      <c r="D22" s="28">
        <v>0</v>
      </c>
      <c r="E22" s="42">
        <f>+IF(AND(B22&lt;&gt;"",C22="",D22=""),B22,IF(AND(B22&lt;&gt;"",C22&lt;&gt;"",D22=""),C22,IF(AND(B22&lt;&gt;"",C22&lt;&gt;"",D22&lt;&gt;""),D22,"N/D")))</f>
        <v>0</v>
      </c>
      <c r="F22" s="55"/>
      <c r="G22" s="56"/>
      <c r="H22" s="57"/>
    </row>
    <row r="23" spans="1:8" ht="30" customHeight="1" thickBot="1" x14ac:dyDescent="0.3">
      <c r="A23" s="8" t="s">
        <v>6</v>
      </c>
      <c r="B23" s="29">
        <v>0</v>
      </c>
      <c r="C23" s="29">
        <v>0</v>
      </c>
      <c r="D23" s="29">
        <v>0</v>
      </c>
      <c r="E23" s="43">
        <f>+SUM(B23:D23)</f>
        <v>0</v>
      </c>
      <c r="F23" s="58"/>
      <c r="G23" s="59"/>
      <c r="H23" s="60"/>
    </row>
    <row r="24" spans="1:8" ht="19.5" thickBot="1" x14ac:dyDescent="0.35">
      <c r="A24" s="61" t="s">
        <v>9</v>
      </c>
      <c r="B24" s="62"/>
      <c r="C24" s="62"/>
      <c r="D24" s="62"/>
      <c r="E24" s="63"/>
    </row>
    <row r="25" spans="1:8" ht="45" customHeight="1" thickBot="1" x14ac:dyDescent="0.3">
      <c r="A25" s="46" t="str">
        <f>+"Instituto de Estabilización de Precios
Departamento de Planificación y Desarrollo
Estadísticas de cantidad de talleres realizados "&amp;IF($B$1="","-",$B$1)&amp;" 2021"</f>
        <v>Instituto de Estabilización de Precios
Departamento de Planificación y Desarrollo
Estadísticas de cantidad de talleres realizados Abril-Junio 2021</v>
      </c>
      <c r="B25" s="47"/>
      <c r="C25" s="47"/>
      <c r="D25" s="47"/>
      <c r="E25" s="48"/>
      <c r="H25" s="15"/>
    </row>
    <row r="26" spans="1:8" ht="15.75" thickBot="1" x14ac:dyDescent="0.3">
      <c r="A26" s="5"/>
      <c r="B26" s="49" t="s">
        <v>75</v>
      </c>
      <c r="C26" s="50"/>
      <c r="D26" s="50"/>
      <c r="E26" s="51"/>
    </row>
    <row r="27" spans="1:8" ht="15.75" thickBot="1" x14ac:dyDescent="0.3">
      <c r="A27" s="11" t="s">
        <v>10</v>
      </c>
      <c r="B27" s="4" t="str">
        <f>+IFERROR(VLOOKUP($B$1,trimestres[],2,0),"-")</f>
        <v>Abril</v>
      </c>
      <c r="C27" s="4" t="str">
        <f>+IFERROR(VLOOKUP($B$1,trimestres[],3,0),"-")</f>
        <v>Mayo</v>
      </c>
      <c r="D27" s="4" t="str">
        <f>+IFERROR(VLOOKUP($B$1,trimestres[],4,0),"-")</f>
        <v>Junio</v>
      </c>
      <c r="E27" s="11" t="s">
        <v>16</v>
      </c>
    </row>
    <row r="28" spans="1:8" ht="93" customHeight="1" x14ac:dyDescent="0.25">
      <c r="A28" s="9" t="s">
        <v>69</v>
      </c>
      <c r="B28" s="27">
        <v>0</v>
      </c>
      <c r="C28" s="27">
        <v>0</v>
      </c>
      <c r="D28" s="27">
        <v>1</v>
      </c>
      <c r="E28" s="41">
        <f t="shared" ref="E28:E31" si="2">+SUM(B28:D28)</f>
        <v>1</v>
      </c>
    </row>
    <row r="29" spans="1:8" ht="128.25" customHeight="1" x14ac:dyDescent="0.25">
      <c r="A29" s="9" t="s">
        <v>70</v>
      </c>
      <c r="B29" s="28">
        <v>0</v>
      </c>
      <c r="C29" s="28">
        <v>1</v>
      </c>
      <c r="D29" s="28">
        <v>1</v>
      </c>
      <c r="E29" s="42">
        <f t="shared" si="2"/>
        <v>2</v>
      </c>
    </row>
    <row r="30" spans="1:8" ht="94.5" customHeight="1" x14ac:dyDescent="0.25">
      <c r="A30" s="9" t="s">
        <v>71</v>
      </c>
      <c r="B30" s="28">
        <v>0</v>
      </c>
      <c r="C30" s="28">
        <v>3</v>
      </c>
      <c r="D30" s="28">
        <v>2</v>
      </c>
      <c r="E30" s="42">
        <f t="shared" si="2"/>
        <v>5</v>
      </c>
    </row>
    <row r="31" spans="1:8" ht="82.5" customHeight="1" x14ac:dyDescent="0.25">
      <c r="A31" s="9" t="s">
        <v>72</v>
      </c>
      <c r="B31" s="28">
        <v>0</v>
      </c>
      <c r="C31" s="28">
        <v>1</v>
      </c>
      <c r="D31" s="28">
        <v>0</v>
      </c>
      <c r="E31" s="42">
        <f t="shared" si="2"/>
        <v>1</v>
      </c>
    </row>
    <row r="32" spans="1:8" ht="90" x14ac:dyDescent="0.25">
      <c r="A32" s="9" t="s">
        <v>73</v>
      </c>
      <c r="B32" s="28">
        <v>0</v>
      </c>
      <c r="C32" s="28">
        <v>0</v>
      </c>
      <c r="D32" s="28">
        <v>0</v>
      </c>
      <c r="E32" s="42">
        <f>+SUM(B32:D32)</f>
        <v>0</v>
      </c>
    </row>
    <row r="33" spans="1:5" ht="30" x14ac:dyDescent="0.25">
      <c r="A33" s="9" t="s">
        <v>74</v>
      </c>
      <c r="B33" s="30">
        <v>0</v>
      </c>
      <c r="C33" s="30">
        <v>0</v>
      </c>
      <c r="D33" s="30">
        <v>1</v>
      </c>
      <c r="E33" s="42">
        <f>+SUM(B33:D33)</f>
        <v>1</v>
      </c>
    </row>
    <row r="34" spans="1:5" ht="45" customHeight="1" thickBot="1" x14ac:dyDescent="0.3">
      <c r="A34" s="9" t="s">
        <v>80</v>
      </c>
      <c r="B34" s="29">
        <v>0</v>
      </c>
      <c r="C34" s="29">
        <v>0</v>
      </c>
      <c r="D34" s="29">
        <v>1</v>
      </c>
      <c r="E34" s="44">
        <f>+SUM(B34:D34)</f>
        <v>1</v>
      </c>
    </row>
    <row r="35" spans="1:5" ht="45" customHeight="1" thickBot="1" x14ac:dyDescent="0.3">
      <c r="A35" s="46" t="str">
        <f>+"Instituto de Estabilización de Precios
Departamento de Planificación y Desarrollo
Estadísticas de cantidad de productores y técnicos beneficiados "&amp;IF($B$1="","-",$B$1)&amp;" 2021"</f>
        <v>Instituto de Estabilización de Precios
Departamento de Planificación y Desarrollo
Estadísticas de cantidad de productores y técnicos beneficiados Abril-Junio 2021</v>
      </c>
      <c r="B35" s="47"/>
      <c r="C35" s="47"/>
      <c r="D35" s="47"/>
      <c r="E35" s="48"/>
    </row>
    <row r="36" spans="1:5" ht="15.75" thickBot="1" x14ac:dyDescent="0.3">
      <c r="A36" s="5"/>
      <c r="B36" s="49" t="s">
        <v>76</v>
      </c>
      <c r="C36" s="50"/>
      <c r="D36" s="50"/>
      <c r="E36" s="51"/>
    </row>
    <row r="37" spans="1:5" ht="15.75" thickBot="1" x14ac:dyDescent="0.3">
      <c r="A37" s="11" t="s">
        <v>10</v>
      </c>
      <c r="B37" s="4" t="str">
        <f>+IFERROR(VLOOKUP($B$1,trimestres[],2,0),"-")</f>
        <v>Abril</v>
      </c>
      <c r="C37" s="4" t="str">
        <f>+IFERROR(VLOOKUP($B$1,trimestres[],3,0),"-")</f>
        <v>Mayo</v>
      </c>
      <c r="D37" s="4" t="str">
        <f>+IFERROR(VLOOKUP($B$1,trimestres[],4,0),"-")</f>
        <v>Junio</v>
      </c>
      <c r="E37" s="11" t="s">
        <v>16</v>
      </c>
    </row>
    <row r="38" spans="1:5" ht="90" x14ac:dyDescent="0.25">
      <c r="A38" s="9" t="s">
        <v>69</v>
      </c>
      <c r="B38" s="27">
        <v>0</v>
      </c>
      <c r="C38" s="27">
        <v>0</v>
      </c>
      <c r="D38" s="27">
        <v>20</v>
      </c>
      <c r="E38" s="41">
        <f t="shared" ref="E38:E43" si="3">+SUM(B38:D38)</f>
        <v>20</v>
      </c>
    </row>
    <row r="39" spans="1:5" ht="120" x14ac:dyDescent="0.25">
      <c r="A39" s="9" t="s">
        <v>70</v>
      </c>
      <c r="B39" s="28">
        <v>0</v>
      </c>
      <c r="C39" s="28">
        <v>34</v>
      </c>
      <c r="D39" s="28">
        <v>30</v>
      </c>
      <c r="E39" s="42">
        <f t="shared" si="3"/>
        <v>64</v>
      </c>
    </row>
    <row r="40" spans="1:5" ht="105" x14ac:dyDescent="0.25">
      <c r="A40" s="9" t="s">
        <v>71</v>
      </c>
      <c r="B40" s="28">
        <v>0</v>
      </c>
      <c r="C40" s="28">
        <v>103</v>
      </c>
      <c r="D40" s="28">
        <v>54</v>
      </c>
      <c r="E40" s="42">
        <f t="shared" si="3"/>
        <v>157</v>
      </c>
    </row>
    <row r="41" spans="1:5" ht="75" x14ac:dyDescent="0.25">
      <c r="A41" s="9" t="s">
        <v>72</v>
      </c>
      <c r="B41" s="28">
        <v>0</v>
      </c>
      <c r="C41" s="28">
        <v>30</v>
      </c>
      <c r="D41" s="28">
        <v>0</v>
      </c>
      <c r="E41" s="42">
        <f t="shared" si="3"/>
        <v>30</v>
      </c>
    </row>
    <row r="42" spans="1:5" ht="90" x14ac:dyDescent="0.25">
      <c r="A42" s="9" t="s">
        <v>73</v>
      </c>
      <c r="B42" s="28">
        <v>0</v>
      </c>
      <c r="C42" s="28">
        <v>0</v>
      </c>
      <c r="D42" s="28">
        <v>0</v>
      </c>
      <c r="E42" s="42">
        <f t="shared" si="3"/>
        <v>0</v>
      </c>
    </row>
    <row r="43" spans="1:5" ht="30" x14ac:dyDescent="0.25">
      <c r="A43" s="9" t="s">
        <v>74</v>
      </c>
      <c r="B43" s="30">
        <v>0</v>
      </c>
      <c r="C43" s="30">
        <v>0</v>
      </c>
      <c r="D43" s="30">
        <v>35</v>
      </c>
      <c r="E43" s="45">
        <f t="shared" si="3"/>
        <v>35</v>
      </c>
    </row>
    <row r="44" spans="1:5" ht="30.75" thickBot="1" x14ac:dyDescent="0.3">
      <c r="A44" s="26" t="s">
        <v>80</v>
      </c>
      <c r="B44" s="29">
        <v>0</v>
      </c>
      <c r="C44" s="29">
        <v>0</v>
      </c>
      <c r="D44" s="29">
        <v>20</v>
      </c>
      <c r="E44" s="43">
        <f t="shared" ref="E44" si="4">+SUM(B44:D44)</f>
        <v>20</v>
      </c>
    </row>
  </sheetData>
  <mergeCells count="15">
    <mergeCell ref="A4:H4"/>
    <mergeCell ref="F5:H10"/>
    <mergeCell ref="A3:H3"/>
    <mergeCell ref="A11:H11"/>
    <mergeCell ref="F12:H17"/>
    <mergeCell ref="B5:E5"/>
    <mergeCell ref="B12:E12"/>
    <mergeCell ref="A18:H18"/>
    <mergeCell ref="B19:E19"/>
    <mergeCell ref="F19:H23"/>
    <mergeCell ref="B36:E36"/>
    <mergeCell ref="B26:E26"/>
    <mergeCell ref="A25:E25"/>
    <mergeCell ref="A35:E35"/>
    <mergeCell ref="A24:E24"/>
  </mergeCells>
  <pageMargins left="0.7" right="0.7" top="0.75" bottom="0.75" header="0.3" footer="0.3"/>
  <ignoredErrors>
    <ignoredError sqref="E9 E22" formula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Trimestres!$A$2:$A$5</xm:f>
          </x14:formula1>
          <xm:sqref>B1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FE89A-1510-4DD9-A15D-795E2B7E02FA}">
  <sheetPr codeName="Hoja11"/>
  <dimension ref="A1:E10"/>
  <sheetViews>
    <sheetView showGridLines="0" zoomScaleNormal="100" workbookViewId="0">
      <pane xSplit="5" ySplit="2" topLeftCell="F3" activePane="bottomRight" state="frozenSplit"/>
      <selection pane="topRight" activeCell="D1" sqref="D1"/>
      <selection pane="bottomLeft" activeCell="A5" sqref="A5"/>
      <selection pane="bottomRight" activeCell="D7" sqref="D7"/>
    </sheetView>
  </sheetViews>
  <sheetFormatPr baseColWidth="10" defaultColWidth="11.5703125" defaultRowHeight="15" x14ac:dyDescent="0.25"/>
  <cols>
    <col min="1" max="1" width="128" bestFit="1" customWidth="1"/>
    <col min="2" max="2" width="5.28515625" bestFit="1" customWidth="1"/>
    <col min="3" max="3" width="5.85546875" bestFit="1" customWidth="1"/>
    <col min="4" max="4" width="5.7109375" bestFit="1" customWidth="1"/>
    <col min="5" max="5" width="5.42578125" bestFit="1" customWidth="1"/>
    <col min="6" max="9" width="22.7109375" customWidth="1"/>
  </cols>
  <sheetData>
    <row r="1" spans="1:5" x14ac:dyDescent="0.25">
      <c r="A1" t="s">
        <v>89</v>
      </c>
    </row>
    <row r="2" spans="1:5" x14ac:dyDescent="0.25">
      <c r="A2" t="s">
        <v>10</v>
      </c>
      <c r="B2" t="s">
        <v>58</v>
      </c>
      <c r="C2" t="s">
        <v>59</v>
      </c>
      <c r="D2" t="s">
        <v>60</v>
      </c>
      <c r="E2" t="s">
        <v>16</v>
      </c>
    </row>
    <row r="3" spans="1:5" x14ac:dyDescent="0.25">
      <c r="A3" t="s">
        <v>16</v>
      </c>
      <c r="B3">
        <v>0</v>
      </c>
      <c r="C3">
        <v>167</v>
      </c>
      <c r="D3">
        <v>158</v>
      </c>
      <c r="E3">
        <v>325</v>
      </c>
    </row>
    <row r="4" spans="1:5" x14ac:dyDescent="0.25">
      <c r="A4" t="s">
        <v>69</v>
      </c>
      <c r="B4">
        <v>0</v>
      </c>
      <c r="C4">
        <v>0</v>
      </c>
      <c r="D4">
        <v>20</v>
      </c>
      <c r="E4">
        <v>20</v>
      </c>
    </row>
    <row r="5" spans="1:5" x14ac:dyDescent="0.25">
      <c r="A5" t="s">
        <v>70</v>
      </c>
      <c r="B5">
        <v>0</v>
      </c>
      <c r="C5">
        <v>34</v>
      </c>
      <c r="D5">
        <v>30</v>
      </c>
      <c r="E5">
        <v>64</v>
      </c>
    </row>
    <row r="6" spans="1:5" x14ac:dyDescent="0.25">
      <c r="A6" t="s">
        <v>71</v>
      </c>
      <c r="B6">
        <v>0</v>
      </c>
      <c r="C6">
        <v>103</v>
      </c>
      <c r="D6">
        <v>53</v>
      </c>
      <c r="E6">
        <v>156</v>
      </c>
    </row>
    <row r="7" spans="1:5" x14ac:dyDescent="0.25">
      <c r="A7" t="s">
        <v>72</v>
      </c>
      <c r="B7">
        <v>0</v>
      </c>
      <c r="C7">
        <v>30</v>
      </c>
      <c r="D7">
        <v>0</v>
      </c>
      <c r="E7">
        <v>30</v>
      </c>
    </row>
    <row r="8" spans="1:5" x14ac:dyDescent="0.25">
      <c r="A8" t="s">
        <v>73</v>
      </c>
      <c r="B8">
        <v>0</v>
      </c>
      <c r="C8">
        <v>0</v>
      </c>
      <c r="D8">
        <v>0</v>
      </c>
      <c r="E8">
        <v>0</v>
      </c>
    </row>
    <row r="9" spans="1:5" x14ac:dyDescent="0.25">
      <c r="A9" t="s">
        <v>74</v>
      </c>
      <c r="B9">
        <v>0</v>
      </c>
      <c r="C9">
        <v>0</v>
      </c>
      <c r="D9">
        <v>35</v>
      </c>
      <c r="E9">
        <v>35</v>
      </c>
    </row>
    <row r="10" spans="1:5" x14ac:dyDescent="0.25">
      <c r="A10" t="s">
        <v>80</v>
      </c>
      <c r="B10">
        <v>0</v>
      </c>
      <c r="C10">
        <v>0</v>
      </c>
      <c r="D10">
        <v>20</v>
      </c>
      <c r="E10">
        <v>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B33"/>
  <sheetViews>
    <sheetView workbookViewId="0"/>
  </sheetViews>
  <sheetFormatPr baseColWidth="10" defaultColWidth="11.5703125" defaultRowHeight="15" x14ac:dyDescent="0.25"/>
  <cols>
    <col min="1" max="1" width="24.28515625" bestFit="1" customWidth="1"/>
    <col min="2" max="2" width="19.140625" bestFit="1" customWidth="1"/>
  </cols>
  <sheetData>
    <row r="1" spans="1:2" x14ac:dyDescent="0.25">
      <c r="A1" t="s">
        <v>15</v>
      </c>
      <c r="B1" t="s">
        <v>14</v>
      </c>
    </row>
    <row r="2" spans="1:2" x14ac:dyDescent="0.25">
      <c r="A2" s="12" t="s">
        <v>77</v>
      </c>
      <c r="B2" s="13" t="s">
        <v>18</v>
      </c>
    </row>
    <row r="3" spans="1:2" x14ac:dyDescent="0.25">
      <c r="A3" s="12" t="s">
        <v>78</v>
      </c>
      <c r="B3" s="13" t="s">
        <v>18</v>
      </c>
    </row>
    <row r="4" spans="1:2" x14ac:dyDescent="0.25">
      <c r="A4" s="12" t="s">
        <v>19</v>
      </c>
      <c r="B4" s="13" t="s">
        <v>22</v>
      </c>
    </row>
    <row r="5" spans="1:2" x14ac:dyDescent="0.25">
      <c r="A5" s="12" t="s">
        <v>45</v>
      </c>
      <c r="B5" s="13" t="s">
        <v>22</v>
      </c>
    </row>
    <row r="6" spans="1:2" x14ac:dyDescent="0.25">
      <c r="A6" s="12" t="s">
        <v>40</v>
      </c>
      <c r="B6" s="13" t="s">
        <v>22</v>
      </c>
    </row>
    <row r="7" spans="1:2" x14ac:dyDescent="0.25">
      <c r="A7" s="12" t="s">
        <v>20</v>
      </c>
      <c r="B7" s="13" t="s">
        <v>22</v>
      </c>
    </row>
    <row r="8" spans="1:2" x14ac:dyDescent="0.25">
      <c r="A8" s="12" t="s">
        <v>41</v>
      </c>
      <c r="B8" s="13" t="s">
        <v>22</v>
      </c>
    </row>
    <row r="9" spans="1:2" x14ac:dyDescent="0.25">
      <c r="A9" s="12" t="s">
        <v>21</v>
      </c>
      <c r="B9" s="13" t="s">
        <v>22</v>
      </c>
    </row>
    <row r="10" spans="1:2" x14ac:dyDescent="0.25">
      <c r="A10" s="12" t="s">
        <v>42</v>
      </c>
      <c r="B10" s="13" t="s">
        <v>22</v>
      </c>
    </row>
    <row r="11" spans="1:2" x14ac:dyDescent="0.25">
      <c r="A11" s="12" t="s">
        <v>43</v>
      </c>
      <c r="B11" s="13" t="s">
        <v>22</v>
      </c>
    </row>
    <row r="12" spans="1:2" x14ac:dyDescent="0.25">
      <c r="A12" s="12" t="s">
        <v>44</v>
      </c>
      <c r="B12" s="13" t="s">
        <v>22</v>
      </c>
    </row>
    <row r="13" spans="1:2" x14ac:dyDescent="0.25">
      <c r="A13" s="12" t="s">
        <v>23</v>
      </c>
      <c r="B13" s="13" t="s">
        <v>30</v>
      </c>
    </row>
    <row r="14" spans="1:2" x14ac:dyDescent="0.25">
      <c r="A14" s="12" t="s">
        <v>24</v>
      </c>
      <c r="B14" s="13" t="s">
        <v>30</v>
      </c>
    </row>
    <row r="15" spans="1:2" x14ac:dyDescent="0.25">
      <c r="A15" s="12" t="s">
        <v>46</v>
      </c>
      <c r="B15" s="13" t="s">
        <v>30</v>
      </c>
    </row>
    <row r="16" spans="1:2" x14ac:dyDescent="0.25">
      <c r="A16" s="12" t="s">
        <v>47</v>
      </c>
      <c r="B16" s="13" t="s">
        <v>30</v>
      </c>
    </row>
    <row r="17" spans="1:2" x14ac:dyDescent="0.25">
      <c r="A17" s="12" t="s">
        <v>25</v>
      </c>
      <c r="B17" s="13" t="s">
        <v>30</v>
      </c>
    </row>
    <row r="18" spans="1:2" x14ac:dyDescent="0.25">
      <c r="A18" s="12" t="s">
        <v>26</v>
      </c>
      <c r="B18" s="13" t="s">
        <v>30</v>
      </c>
    </row>
    <row r="19" spans="1:2" x14ac:dyDescent="0.25">
      <c r="A19" s="12" t="s">
        <v>27</v>
      </c>
      <c r="B19" s="13" t="s">
        <v>30</v>
      </c>
    </row>
    <row r="20" spans="1:2" x14ac:dyDescent="0.25">
      <c r="A20" s="12" t="s">
        <v>48</v>
      </c>
      <c r="B20" s="13" t="s">
        <v>30</v>
      </c>
    </row>
    <row r="21" spans="1:2" x14ac:dyDescent="0.25">
      <c r="A21" s="12" t="s">
        <v>28</v>
      </c>
      <c r="B21" s="13" t="s">
        <v>30</v>
      </c>
    </row>
    <row r="22" spans="1:2" x14ac:dyDescent="0.25">
      <c r="A22" s="12" t="s">
        <v>29</v>
      </c>
      <c r="B22" s="13" t="s">
        <v>30</v>
      </c>
    </row>
    <row r="23" spans="1:2" x14ac:dyDescent="0.25">
      <c r="A23" s="12" t="s">
        <v>31</v>
      </c>
      <c r="B23" s="13" t="s">
        <v>37</v>
      </c>
    </row>
    <row r="24" spans="1:2" x14ac:dyDescent="0.25">
      <c r="A24" s="12" t="s">
        <v>32</v>
      </c>
      <c r="B24" s="13" t="s">
        <v>37</v>
      </c>
    </row>
    <row r="25" spans="1:2" x14ac:dyDescent="0.25">
      <c r="A25" s="12" t="s">
        <v>33</v>
      </c>
      <c r="B25" s="13" t="s">
        <v>37</v>
      </c>
    </row>
    <row r="26" spans="1:2" x14ac:dyDescent="0.25">
      <c r="A26" s="12" t="s">
        <v>34</v>
      </c>
      <c r="B26" s="13" t="s">
        <v>37</v>
      </c>
    </row>
    <row r="27" spans="1:2" x14ac:dyDescent="0.25">
      <c r="A27" s="12" t="s">
        <v>35</v>
      </c>
      <c r="B27" s="13" t="s">
        <v>37</v>
      </c>
    </row>
    <row r="28" spans="1:2" x14ac:dyDescent="0.25">
      <c r="A28" s="12" t="s">
        <v>36</v>
      </c>
      <c r="B28" s="13" t="s">
        <v>37</v>
      </c>
    </row>
    <row r="29" spans="1:2" x14ac:dyDescent="0.25">
      <c r="A29" s="12" t="s">
        <v>38</v>
      </c>
      <c r="B29" s="13" t="s">
        <v>22</v>
      </c>
    </row>
    <row r="30" spans="1:2" x14ac:dyDescent="0.25">
      <c r="A30" s="12" t="s">
        <v>82</v>
      </c>
      <c r="B30" s="13" t="s">
        <v>22</v>
      </c>
    </row>
    <row r="31" spans="1:2" x14ac:dyDescent="0.25">
      <c r="A31" s="12" t="s">
        <v>49</v>
      </c>
      <c r="B31" s="13" t="s">
        <v>22</v>
      </c>
    </row>
    <row r="32" spans="1:2" x14ac:dyDescent="0.25">
      <c r="A32" s="12" t="s">
        <v>39</v>
      </c>
      <c r="B32" s="13" t="s">
        <v>22</v>
      </c>
    </row>
    <row r="33" spans="1:2" x14ac:dyDescent="0.25">
      <c r="A33" s="15" t="s">
        <v>81</v>
      </c>
      <c r="B33" s="22" t="s">
        <v>22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D5"/>
  <sheetViews>
    <sheetView workbookViewId="0"/>
  </sheetViews>
  <sheetFormatPr baseColWidth="10" defaultColWidth="11.5703125" defaultRowHeight="15" x14ac:dyDescent="0.25"/>
  <cols>
    <col min="1" max="1" width="18.140625" bestFit="1" customWidth="1"/>
  </cols>
  <sheetData>
    <row r="1" spans="1:4" x14ac:dyDescent="0.25">
      <c r="A1" t="s">
        <v>50</v>
      </c>
      <c r="B1" t="s">
        <v>51</v>
      </c>
      <c r="C1" t="s">
        <v>52</v>
      </c>
      <c r="D1" t="s">
        <v>53</v>
      </c>
    </row>
    <row r="2" spans="1:4" x14ac:dyDescent="0.25">
      <c r="A2" t="s">
        <v>54</v>
      </c>
      <c r="B2" t="s">
        <v>1</v>
      </c>
      <c r="C2" t="s">
        <v>2</v>
      </c>
      <c r="D2" t="s">
        <v>3</v>
      </c>
    </row>
    <row r="3" spans="1:4" x14ac:dyDescent="0.25">
      <c r="A3" t="s">
        <v>55</v>
      </c>
      <c r="B3" t="s">
        <v>58</v>
      </c>
      <c r="C3" t="s">
        <v>59</v>
      </c>
      <c r="D3" t="s">
        <v>60</v>
      </c>
    </row>
    <row r="4" spans="1:4" x14ac:dyDescent="0.25">
      <c r="A4" t="s">
        <v>56</v>
      </c>
      <c r="B4" t="s">
        <v>61</v>
      </c>
      <c r="C4" t="s">
        <v>62</v>
      </c>
      <c r="D4" t="s">
        <v>63</v>
      </c>
    </row>
    <row r="5" spans="1:4" x14ac:dyDescent="0.25">
      <c r="A5" t="s">
        <v>57</v>
      </c>
      <c r="B5" t="s">
        <v>64</v>
      </c>
      <c r="C5" t="s">
        <v>65</v>
      </c>
      <c r="D5" t="s">
        <v>66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9ADBC-C395-4374-A7B5-0456A9E7EEAF}">
  <sheetPr codeName="Hoja5"/>
  <dimension ref="A1:F36"/>
  <sheetViews>
    <sheetView zoomScale="120" zoomScaleNormal="120" workbookViewId="0">
      <selection sqref="A1:F1"/>
    </sheetView>
  </sheetViews>
  <sheetFormatPr baseColWidth="10" defaultColWidth="11.5703125" defaultRowHeight="15" x14ac:dyDescent="0.25"/>
  <cols>
    <col min="1" max="1" width="20.7109375" customWidth="1"/>
    <col min="2" max="2" width="24.28515625" bestFit="1" customWidth="1"/>
    <col min="3" max="6" width="15.7109375" customWidth="1"/>
  </cols>
  <sheetData>
    <row r="1" spans="1:6" ht="45" customHeight="1" thickBot="1" x14ac:dyDescent="0.3">
      <c r="A1" s="76" t="str">
        <f>+"Instituto de Estabilización de Precios
Departamento de Planificación y Desarrollo
Estadísticas de mercados de productores por Provincia "&amp;IF('Servicios Generales'!$B$1="","-",'Servicios Generales'!$B$1)&amp;" 2021"</f>
        <v>Instituto de Estabilización de Precios
Departamento de Planificación y Desarrollo
Estadísticas de mercados de productores por Provincia Abril-Junio 2021</v>
      </c>
      <c r="B1" s="76"/>
      <c r="C1" s="76"/>
      <c r="D1" s="76"/>
      <c r="E1" s="76"/>
      <c r="F1" s="76"/>
    </row>
    <row r="2" spans="1:6" ht="15.75" thickBot="1" x14ac:dyDescent="0.3">
      <c r="A2" s="77" t="s">
        <v>68</v>
      </c>
      <c r="B2" s="78"/>
      <c r="C2" s="79" t="s">
        <v>79</v>
      </c>
      <c r="D2" s="79"/>
      <c r="E2" s="79"/>
      <c r="F2" s="79"/>
    </row>
    <row r="3" spans="1:6" ht="15.75" thickBot="1" x14ac:dyDescent="0.3">
      <c r="A3" s="19" t="s">
        <v>14</v>
      </c>
      <c r="B3" s="19" t="s">
        <v>15</v>
      </c>
      <c r="C3" s="19" t="str">
        <f>+IFERROR(VLOOKUP('Servicios Generales'!$B$1,trimestres[],2,0),"-")</f>
        <v>Abril</v>
      </c>
      <c r="D3" s="19" t="str">
        <f>+IFERROR(VLOOKUP('Servicios Generales'!$B$1,trimestres[],3,0),"-")</f>
        <v>Mayo</v>
      </c>
      <c r="E3" s="19" t="str">
        <f>+IFERROR(VLOOKUP('Servicios Generales'!$B$1,trimestres[],4,0),"-")</f>
        <v>Junio</v>
      </c>
      <c r="F3" s="39" t="s">
        <v>16</v>
      </c>
    </row>
    <row r="4" spans="1:6" x14ac:dyDescent="0.25">
      <c r="A4" s="17" t="str">
        <f>+IFERROR(VLOOKUP('Mercados por provincia'!$B$4:$B$34,Tabla2[],2,0),"-")</f>
        <v>Gran Santo Domingo</v>
      </c>
      <c r="B4" s="23" t="s">
        <v>77</v>
      </c>
      <c r="C4" s="35">
        <v>0</v>
      </c>
      <c r="D4" s="35">
        <v>0</v>
      </c>
      <c r="E4" s="35">
        <v>0</v>
      </c>
      <c r="F4" s="32">
        <f>+SUM('Mercados por provincia'!$C4:$E4)</f>
        <v>0</v>
      </c>
    </row>
    <row r="5" spans="1:6" x14ac:dyDescent="0.25">
      <c r="A5" s="18" t="str">
        <f>+IFERROR(VLOOKUP('Mercados por provincia'!$B$4:$B$34,Tabla2[],2,0),"-")</f>
        <v>Gran Santo Domingo</v>
      </c>
      <c r="B5" s="18" t="s">
        <v>78</v>
      </c>
      <c r="C5" s="36">
        <v>6</v>
      </c>
      <c r="D5" s="36">
        <v>5</v>
      </c>
      <c r="E5" s="36">
        <v>4</v>
      </c>
      <c r="F5" s="33">
        <f>+SUM('Mercados por provincia'!$C5:$E5)</f>
        <v>15</v>
      </c>
    </row>
    <row r="6" spans="1:6" x14ac:dyDescent="0.25">
      <c r="A6" s="17" t="str">
        <f>+IFERROR(VLOOKUP('Mercados por provincia'!$B$4:$B$34,Tabla2[],2,0),"-")</f>
        <v>Región Norte</v>
      </c>
      <c r="B6" s="23" t="s">
        <v>42</v>
      </c>
      <c r="C6" s="35">
        <v>0</v>
      </c>
      <c r="D6" s="35">
        <v>0</v>
      </c>
      <c r="E6" s="35">
        <v>0</v>
      </c>
      <c r="F6" s="32">
        <f>+SUM('Mercados por provincia'!$C6:$E6)</f>
        <v>0</v>
      </c>
    </row>
    <row r="7" spans="1:6" x14ac:dyDescent="0.25">
      <c r="A7" s="18" t="str">
        <f>+IFERROR(VLOOKUP('Mercados por provincia'!$B$4:$B$34,Tabla2[],2,0),"-")</f>
        <v>Región Norte</v>
      </c>
      <c r="B7" s="18" t="s">
        <v>20</v>
      </c>
      <c r="C7" s="36">
        <v>0</v>
      </c>
      <c r="D7" s="38">
        <v>2</v>
      </c>
      <c r="E7" s="36">
        <v>4</v>
      </c>
      <c r="F7" s="33">
        <f>+SUM('Mercados por provincia'!$C7:$E7)</f>
        <v>6</v>
      </c>
    </row>
    <row r="8" spans="1:6" x14ac:dyDescent="0.25">
      <c r="A8" s="17" t="str">
        <f>+IFERROR(VLOOKUP('Mercados por provincia'!$B$4:$B$34,Tabla2[],2,0),"-")</f>
        <v>Región Norte</v>
      </c>
      <c r="B8" s="17" t="s">
        <v>19</v>
      </c>
      <c r="C8" s="35">
        <v>5</v>
      </c>
      <c r="D8" s="35">
        <v>9</v>
      </c>
      <c r="E8" s="35">
        <v>9</v>
      </c>
      <c r="F8" s="32">
        <f>+SUM('Mercados por provincia'!$C8:$E8)</f>
        <v>23</v>
      </c>
    </row>
    <row r="9" spans="1:6" x14ac:dyDescent="0.25">
      <c r="A9" s="18" t="str">
        <f>+IFERROR(VLOOKUP('Mercados por provincia'!$B$4:$B$34,Tabla2[],2,0),"-")</f>
        <v>Región Norte</v>
      </c>
      <c r="B9" s="18" t="s">
        <v>41</v>
      </c>
      <c r="C9" s="36">
        <v>0</v>
      </c>
      <c r="D9" s="36">
        <v>0</v>
      </c>
      <c r="E9" s="36">
        <v>0</v>
      </c>
      <c r="F9" s="33">
        <f>+SUM('Mercados por provincia'!$C9:$E9)</f>
        <v>0</v>
      </c>
    </row>
    <row r="10" spans="1:6" x14ac:dyDescent="0.25">
      <c r="A10" s="17" t="str">
        <f>+IFERROR(VLOOKUP('Mercados por provincia'!$B$4:$B$34,Tabla2[],2,0),"-")</f>
        <v>Región Norte</v>
      </c>
      <c r="B10" s="17" t="s">
        <v>45</v>
      </c>
      <c r="C10" s="35">
        <v>0</v>
      </c>
      <c r="D10" s="35">
        <v>0</v>
      </c>
      <c r="E10" s="35">
        <v>0</v>
      </c>
      <c r="F10" s="32">
        <f>+SUM('Mercados por provincia'!$C10:$E10)</f>
        <v>0</v>
      </c>
    </row>
    <row r="11" spans="1:6" x14ac:dyDescent="0.25">
      <c r="A11" s="18" t="str">
        <f>+IFERROR(VLOOKUP('Mercados por provincia'!$B$4:$B$34,Tabla2[],2,0),"-")</f>
        <v>Región Norte</v>
      </c>
      <c r="B11" s="18" t="s">
        <v>49</v>
      </c>
      <c r="C11" s="36">
        <v>0</v>
      </c>
      <c r="D11" s="36">
        <v>0</v>
      </c>
      <c r="E11" s="36">
        <v>0</v>
      </c>
      <c r="F11" s="33">
        <f>+SUM('Mercados por provincia'!$C11:$E11)</f>
        <v>0</v>
      </c>
    </row>
    <row r="12" spans="1:6" x14ac:dyDescent="0.25">
      <c r="A12" s="17" t="str">
        <f>+IFERROR(VLOOKUP('Mercados por provincia'!$B$4:$B$34,Tabla2[],2,0),"-")</f>
        <v>Región Norte</v>
      </c>
      <c r="B12" s="17" t="s">
        <v>39</v>
      </c>
      <c r="C12" s="35">
        <v>0</v>
      </c>
      <c r="D12" s="35">
        <v>0</v>
      </c>
      <c r="E12" s="35">
        <v>0</v>
      </c>
      <c r="F12" s="32">
        <f>+SUM('Mercados por provincia'!$C12:$E12)</f>
        <v>0</v>
      </c>
    </row>
    <row r="13" spans="1:6" x14ac:dyDescent="0.25">
      <c r="A13" s="18" t="str">
        <f>+IFERROR(VLOOKUP('Mercados por provincia'!$B$4:$B$34,Tabla2[],2,0),"-")</f>
        <v>Región Norte</v>
      </c>
      <c r="B13" s="18" t="s">
        <v>44</v>
      </c>
      <c r="C13" s="36">
        <v>0</v>
      </c>
      <c r="D13" s="38">
        <v>0</v>
      </c>
      <c r="E13" s="36">
        <v>0</v>
      </c>
      <c r="F13" s="33">
        <f>+SUM('Mercados por provincia'!$C13:$E13)</f>
        <v>0</v>
      </c>
    </row>
    <row r="14" spans="1:6" x14ac:dyDescent="0.25">
      <c r="A14" s="17" t="str">
        <f>+IFERROR(VLOOKUP('Mercados por provincia'!$B$4:$B$34,Tabla2[],2,0),"-")</f>
        <v>Región Norte</v>
      </c>
      <c r="B14" s="17" t="s">
        <v>43</v>
      </c>
      <c r="C14" s="35">
        <v>0</v>
      </c>
      <c r="D14" s="35">
        <v>3</v>
      </c>
      <c r="E14" s="35">
        <v>4</v>
      </c>
      <c r="F14" s="32">
        <f>+SUM('Mercados por provincia'!$C14:$E14)</f>
        <v>7</v>
      </c>
    </row>
    <row r="15" spans="1:6" x14ac:dyDescent="0.25">
      <c r="A15" s="18" t="str">
        <f>+IFERROR(VLOOKUP('Mercados por provincia'!$B$4:$B$34,Tabla2[],2,0),"-")</f>
        <v>Región Norte</v>
      </c>
      <c r="B15" s="24" t="s">
        <v>40</v>
      </c>
      <c r="C15" s="36">
        <v>0</v>
      </c>
      <c r="D15" s="38">
        <v>0</v>
      </c>
      <c r="E15" s="36">
        <v>0</v>
      </c>
      <c r="F15" s="33">
        <f>+SUM('Mercados por provincia'!$C15:$E15)</f>
        <v>0</v>
      </c>
    </row>
    <row r="16" spans="1:6" x14ac:dyDescent="0.25">
      <c r="A16" s="17" t="str">
        <f>+IFERROR(VLOOKUP('Mercados por provincia'!$B$4:$B$34,Tabla2[],2,0),"-")</f>
        <v>Región Norte</v>
      </c>
      <c r="B16" s="23" t="s">
        <v>81</v>
      </c>
      <c r="C16" s="35">
        <v>0</v>
      </c>
      <c r="D16" s="35">
        <v>0</v>
      </c>
      <c r="E16" s="35">
        <v>0</v>
      </c>
      <c r="F16" s="32">
        <f>+SUM('Mercados por provincia'!$C16:$E16)</f>
        <v>0</v>
      </c>
    </row>
    <row r="17" spans="1:6" x14ac:dyDescent="0.25">
      <c r="A17" s="18" t="str">
        <f>+IFERROR(VLOOKUP('Mercados por provincia'!$B$4:$B$34,Tabla2[],2,0),"-")</f>
        <v>Región Norte</v>
      </c>
      <c r="B17" s="18" t="s">
        <v>21</v>
      </c>
      <c r="C17" s="36">
        <v>0</v>
      </c>
      <c r="D17" s="38">
        <v>0</v>
      </c>
      <c r="E17" s="36">
        <v>0</v>
      </c>
      <c r="F17" s="33">
        <f>+SUM('Mercados por provincia'!$C17:$E17)</f>
        <v>0</v>
      </c>
    </row>
    <row r="18" spans="1:6" x14ac:dyDescent="0.25">
      <c r="A18" s="17" t="str">
        <f>+IFERROR(VLOOKUP('Mercados por provincia'!$B$4:$B$34,Tabla2[],2,0),"-")</f>
        <v>Región Norte</v>
      </c>
      <c r="B18" s="23" t="s">
        <v>38</v>
      </c>
      <c r="C18" s="35">
        <v>0</v>
      </c>
      <c r="D18" s="35">
        <v>0</v>
      </c>
      <c r="E18" s="35">
        <v>0</v>
      </c>
      <c r="F18" s="32">
        <f>+SUM('Mercados por provincia'!$C18:$E18)</f>
        <v>0</v>
      </c>
    </row>
    <row r="19" spans="1:6" x14ac:dyDescent="0.25">
      <c r="A19" s="18" t="str">
        <f>+IFERROR(VLOOKUP('Mercados por provincia'!$B$4:$B$34,Tabla2[],2,0),"-")</f>
        <v>Región Norte</v>
      </c>
      <c r="B19" s="18" t="s">
        <v>82</v>
      </c>
      <c r="C19" s="36">
        <v>0</v>
      </c>
      <c r="D19" s="38">
        <v>0</v>
      </c>
      <c r="E19" s="36">
        <v>2</v>
      </c>
      <c r="F19" s="33">
        <f>+SUM('Mercados por provincia'!$C19:$E19)</f>
        <v>2</v>
      </c>
    </row>
    <row r="20" spans="1:6" x14ac:dyDescent="0.25">
      <c r="A20" s="17" t="str">
        <f>+IFERROR(VLOOKUP('Mercados por provincia'!$B$4:$B$34,Tabla2[],2,0),"-")</f>
        <v>Región Sur</v>
      </c>
      <c r="B20" s="17" t="s">
        <v>24</v>
      </c>
      <c r="C20" s="35">
        <v>0</v>
      </c>
      <c r="D20" s="35">
        <v>0</v>
      </c>
      <c r="E20" s="35">
        <v>0</v>
      </c>
      <c r="F20" s="32">
        <f>+SUM('Mercados por provincia'!$C20:$E20)</f>
        <v>0</v>
      </c>
    </row>
    <row r="21" spans="1:6" x14ac:dyDescent="0.25">
      <c r="A21" s="18" t="str">
        <f>+IFERROR(VLOOKUP('Mercados por provincia'!$B$4:$B$34,Tabla2[],2,0),"-")</f>
        <v>Región Sur</v>
      </c>
      <c r="B21" s="18" t="s">
        <v>47</v>
      </c>
      <c r="C21" s="36">
        <v>5</v>
      </c>
      <c r="D21" s="38">
        <v>9</v>
      </c>
      <c r="E21" s="36">
        <v>9</v>
      </c>
      <c r="F21" s="33">
        <f>+SUM('Mercados por provincia'!$C21:$E21)</f>
        <v>23</v>
      </c>
    </row>
    <row r="22" spans="1:6" x14ac:dyDescent="0.25">
      <c r="A22" s="17" t="str">
        <f>+IFERROR(VLOOKUP('Mercados por provincia'!$B$4:$B$34,Tabla2[],2,0),"-")</f>
        <v>Región Sur</v>
      </c>
      <c r="B22" s="17" t="s">
        <v>23</v>
      </c>
      <c r="C22" s="35">
        <v>6</v>
      </c>
      <c r="D22" s="35">
        <v>9</v>
      </c>
      <c r="E22" s="35">
        <v>9</v>
      </c>
      <c r="F22" s="32">
        <f>+SUM('Mercados por provincia'!$C22:$E22)</f>
        <v>24</v>
      </c>
    </row>
    <row r="23" spans="1:6" x14ac:dyDescent="0.25">
      <c r="A23" s="18" t="str">
        <f>+IFERROR(VLOOKUP('Mercados por provincia'!$B$4:$B$34,Tabla2[],2,0),"-")</f>
        <v>Región Sur</v>
      </c>
      <c r="B23" s="18" t="s">
        <v>25</v>
      </c>
      <c r="C23" s="36">
        <v>0</v>
      </c>
      <c r="D23" s="38">
        <v>0</v>
      </c>
      <c r="E23" s="36">
        <v>0</v>
      </c>
      <c r="F23" s="33">
        <f>+SUM('Mercados por provincia'!$C23:$E23)</f>
        <v>0</v>
      </c>
    </row>
    <row r="24" spans="1:6" x14ac:dyDescent="0.25">
      <c r="A24" s="17" t="str">
        <f>+IFERROR(VLOOKUP('Mercados por provincia'!$B$4:$B$34,Tabla2[],2,0),"-")</f>
        <v>Región Sur</v>
      </c>
      <c r="B24" s="23" t="s">
        <v>26</v>
      </c>
      <c r="C24" s="35">
        <v>1</v>
      </c>
      <c r="D24" s="35">
        <v>6</v>
      </c>
      <c r="E24" s="35">
        <v>4</v>
      </c>
      <c r="F24" s="32">
        <f>+SUM('Mercados por provincia'!$C24:$E24)</f>
        <v>11</v>
      </c>
    </row>
    <row r="25" spans="1:6" x14ac:dyDescent="0.25">
      <c r="A25" s="18" t="str">
        <f>+IFERROR(VLOOKUP('Mercados por provincia'!$B$4:$B$34,Tabla2[],2,0),"-")</f>
        <v>Región Sur</v>
      </c>
      <c r="B25" s="18" t="s">
        <v>28</v>
      </c>
      <c r="C25" s="36">
        <v>0</v>
      </c>
      <c r="D25" s="38">
        <v>0</v>
      </c>
      <c r="E25" s="36">
        <v>0</v>
      </c>
      <c r="F25" s="33">
        <f>+SUM('Mercados por provincia'!$C25:$E25)</f>
        <v>0</v>
      </c>
    </row>
    <row r="26" spans="1:6" x14ac:dyDescent="0.25">
      <c r="A26" s="17" t="str">
        <f>+IFERROR(VLOOKUP('Mercados por provincia'!$B$4:$B$34,Tabla2[],2,0),"-")</f>
        <v>Región Sur</v>
      </c>
      <c r="B26" s="17" t="s">
        <v>48</v>
      </c>
      <c r="C26" s="35">
        <v>0</v>
      </c>
      <c r="D26" s="35">
        <v>0</v>
      </c>
      <c r="E26" s="35">
        <v>0</v>
      </c>
      <c r="F26" s="32">
        <f>+SUM('Mercados por provincia'!$C26:$E26)</f>
        <v>0</v>
      </c>
    </row>
    <row r="27" spans="1:6" x14ac:dyDescent="0.25">
      <c r="A27" s="18" t="str">
        <f>+IFERROR(VLOOKUP('Mercados por provincia'!$B$4:$B$34,Tabla2[],2,0),"-")</f>
        <v>Región Sur</v>
      </c>
      <c r="B27" s="24" t="s">
        <v>27</v>
      </c>
      <c r="C27" s="36">
        <v>0</v>
      </c>
      <c r="D27" s="38">
        <v>0</v>
      </c>
      <c r="E27" s="36">
        <v>0</v>
      </c>
      <c r="F27" s="33">
        <f>+SUM('Mercados por provincia'!$C27:$E27)</f>
        <v>0</v>
      </c>
    </row>
    <row r="28" spans="1:6" x14ac:dyDescent="0.25">
      <c r="A28" s="17" t="str">
        <f>+IFERROR(VLOOKUP('Mercados por provincia'!$B$4:$B$34,Tabla2[],2,0),"-")</f>
        <v>Región Sur</v>
      </c>
      <c r="B28" s="17" t="s">
        <v>46</v>
      </c>
      <c r="C28" s="35">
        <v>6</v>
      </c>
      <c r="D28" s="35">
        <v>9</v>
      </c>
      <c r="E28" s="35">
        <v>9</v>
      </c>
      <c r="F28" s="32">
        <f>+SUM('Mercados por provincia'!$C28:$E28)</f>
        <v>24</v>
      </c>
    </row>
    <row r="29" spans="1:6" x14ac:dyDescent="0.25">
      <c r="A29" s="18" t="str">
        <f>+IFERROR(VLOOKUP('Mercados por provincia'!$B$4:$B$34,Tabla2[],2,0),"-")</f>
        <v>Región Sur</v>
      </c>
      <c r="B29" s="18" t="s">
        <v>29</v>
      </c>
      <c r="C29" s="36">
        <v>0</v>
      </c>
      <c r="D29" s="38">
        <v>0</v>
      </c>
      <c r="E29" s="36">
        <v>0</v>
      </c>
      <c r="F29" s="33">
        <f>+SUM('Mercados por provincia'!$C29:$E29)</f>
        <v>0</v>
      </c>
    </row>
    <row r="30" spans="1:6" x14ac:dyDescent="0.25">
      <c r="A30" s="17" t="str">
        <f>+IFERROR(VLOOKUP('Mercados por provincia'!$B$4:$B$34,Tabla2[],2,0),"-")</f>
        <v>Región Este</v>
      </c>
      <c r="B30" s="17" t="s">
        <v>35</v>
      </c>
      <c r="C30" s="35">
        <v>0</v>
      </c>
      <c r="D30" s="35">
        <v>0</v>
      </c>
      <c r="E30" s="35">
        <v>0</v>
      </c>
      <c r="F30" s="32">
        <f>+SUM('Mercados por provincia'!$C30:$E30)</f>
        <v>0</v>
      </c>
    </row>
    <row r="31" spans="1:6" x14ac:dyDescent="0.25">
      <c r="A31" s="18" t="str">
        <f>+IFERROR(VLOOKUP('Mercados por provincia'!$B$4:$B$34,Tabla2[],2,0),"-")</f>
        <v>Región Este</v>
      </c>
      <c r="B31" s="18" t="s">
        <v>31</v>
      </c>
      <c r="C31" s="36">
        <v>1</v>
      </c>
      <c r="D31" s="38">
        <v>2</v>
      </c>
      <c r="E31" s="36">
        <v>5</v>
      </c>
      <c r="F31" s="33">
        <f>+SUM('Mercados por provincia'!$C31:$E31)</f>
        <v>8</v>
      </c>
    </row>
    <row r="32" spans="1:6" x14ac:dyDescent="0.25">
      <c r="A32" s="17" t="str">
        <f>+IFERROR(VLOOKUP('Mercados por provincia'!$B$4:$B$34,Tabla2[],2,0),"-")</f>
        <v>Región Este</v>
      </c>
      <c r="B32" s="17" t="s">
        <v>32</v>
      </c>
      <c r="C32" s="35">
        <v>6</v>
      </c>
      <c r="D32" s="35">
        <v>9</v>
      </c>
      <c r="E32" s="35">
        <v>9</v>
      </c>
      <c r="F32" s="32">
        <f>+SUM('Mercados por provincia'!$C32:$E32)</f>
        <v>24</v>
      </c>
    </row>
    <row r="33" spans="1:6" x14ac:dyDescent="0.25">
      <c r="A33" s="18" t="str">
        <f>+IFERROR(VLOOKUP('Mercados por provincia'!$B$4:$B$34,Tabla2[],2,0),"-")</f>
        <v>Región Este</v>
      </c>
      <c r="B33" s="18" t="s">
        <v>36</v>
      </c>
      <c r="C33" s="36">
        <v>0</v>
      </c>
      <c r="D33" s="38">
        <v>0</v>
      </c>
      <c r="E33" s="36">
        <v>0</v>
      </c>
      <c r="F33" s="33">
        <f>+SUM('Mercados por provincia'!$C33:$E33)</f>
        <v>0</v>
      </c>
    </row>
    <row r="34" spans="1:6" x14ac:dyDescent="0.25">
      <c r="A34" s="17" t="str">
        <f>+IFERROR(VLOOKUP('Mercados por provincia'!$B$4:$B$34,Tabla2[],2,0),"-")</f>
        <v>Región Este</v>
      </c>
      <c r="B34" s="23" t="s">
        <v>33</v>
      </c>
      <c r="C34" s="35">
        <v>0</v>
      </c>
      <c r="D34" s="35">
        <v>0</v>
      </c>
      <c r="E34" s="35">
        <v>0</v>
      </c>
      <c r="F34" s="32">
        <f>+SUM('Mercados por provincia'!$C34:$E34)</f>
        <v>0</v>
      </c>
    </row>
    <row r="35" spans="1:6" ht="15.75" thickBot="1" x14ac:dyDescent="0.3">
      <c r="A35" s="17" t="str">
        <f>+IFERROR(VLOOKUP('Mercados por provincia'!$B$4:$B$35,Tabla2[],2,0),"-")</f>
        <v>Región Este</v>
      </c>
      <c r="B35" s="25" t="s">
        <v>34</v>
      </c>
      <c r="C35" s="37">
        <v>0</v>
      </c>
      <c r="D35" s="37">
        <v>0</v>
      </c>
      <c r="E35" s="37">
        <v>2</v>
      </c>
      <c r="F35" s="33">
        <f>+SUM('Mercados por provincia'!$C35:$E35)</f>
        <v>2</v>
      </c>
    </row>
    <row r="36" spans="1:6" ht="15.75" thickBot="1" x14ac:dyDescent="0.3">
      <c r="A36" s="80" t="s">
        <v>67</v>
      </c>
      <c r="B36" s="81"/>
      <c r="C36" s="34">
        <f>+SUM(C4:C35)</f>
        <v>36</v>
      </c>
      <c r="D36" s="34">
        <f>+SUM(D4:D35)</f>
        <v>63</v>
      </c>
      <c r="E36" s="34">
        <f>+SUM(E4:E35)</f>
        <v>70</v>
      </c>
      <c r="F36" s="40">
        <f>+SUM(F4:F35)</f>
        <v>169</v>
      </c>
    </row>
  </sheetData>
  <autoFilter ref="A3:F36" xr:uid="{00000000-0001-0000-0100-000000000000}"/>
  <mergeCells count="4">
    <mergeCell ref="A1:F1"/>
    <mergeCell ref="A2:B2"/>
    <mergeCell ref="C2:F2"/>
    <mergeCell ref="A36:B3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F36"/>
  <sheetViews>
    <sheetView zoomScale="120" zoomScaleNormal="120" workbookViewId="0">
      <selection sqref="A1:F1"/>
    </sheetView>
  </sheetViews>
  <sheetFormatPr baseColWidth="10" defaultColWidth="11.5703125" defaultRowHeight="15" x14ac:dyDescent="0.25"/>
  <cols>
    <col min="1" max="1" width="20.7109375" customWidth="1"/>
    <col min="2" max="2" width="24.28515625" bestFit="1" customWidth="1"/>
    <col min="3" max="6" width="15.7109375" customWidth="1"/>
  </cols>
  <sheetData>
    <row r="1" spans="1:6" ht="45" customHeight="1" thickBot="1" x14ac:dyDescent="0.3">
      <c r="A1" s="76" t="str">
        <f>+"Instituto de Estabilización de Precios
Departamento de Planificación y Desarrollo
Estadísticas de bodegas móviles por Provincia "&amp;IF('Servicios Generales'!$B$1="","-",'Servicios Generales'!$B$1)&amp;" 2021"</f>
        <v>Instituto de Estabilización de Precios
Departamento de Planificación y Desarrollo
Estadísticas de bodegas móviles por Provincia Abril-Junio 2021</v>
      </c>
      <c r="B1" s="76"/>
      <c r="C1" s="76"/>
      <c r="D1" s="76"/>
      <c r="E1" s="76"/>
      <c r="F1" s="76"/>
    </row>
    <row r="2" spans="1:6" ht="15.75" thickBot="1" x14ac:dyDescent="0.3">
      <c r="A2" s="77" t="s">
        <v>68</v>
      </c>
      <c r="B2" s="78"/>
      <c r="C2" s="79" t="s">
        <v>17</v>
      </c>
      <c r="D2" s="79"/>
      <c r="E2" s="79"/>
      <c r="F2" s="79"/>
    </row>
    <row r="3" spans="1:6" ht="15.75" thickBot="1" x14ac:dyDescent="0.3">
      <c r="A3" s="19" t="s">
        <v>14</v>
      </c>
      <c r="B3" s="19" t="s">
        <v>15</v>
      </c>
      <c r="C3" s="19" t="str">
        <f>+IFERROR(VLOOKUP('Servicios Generales'!$B$1,trimestres[],2,0),"-")</f>
        <v>Abril</v>
      </c>
      <c r="D3" s="19" t="str">
        <f>+IFERROR(VLOOKUP('Servicios Generales'!$B$1,trimestres[],3,0),"-")</f>
        <v>Mayo</v>
      </c>
      <c r="E3" s="19" t="str">
        <f>+IFERROR(VLOOKUP('Servicios Generales'!$B$1,trimestres[],4,0),"-")</f>
        <v>Junio</v>
      </c>
      <c r="F3" s="20" t="s">
        <v>16</v>
      </c>
    </row>
    <row r="4" spans="1:6" x14ac:dyDescent="0.25">
      <c r="A4" s="17" t="str">
        <f>+IFERROR(VLOOKUP('Bodegas por provincia'!$B$4:$B$34,Tabla2[],2,0),"-")</f>
        <v>Gran Santo Domingo</v>
      </c>
      <c r="B4" s="23" t="s">
        <v>77</v>
      </c>
      <c r="C4" s="35">
        <v>94</v>
      </c>
      <c r="D4" s="35">
        <v>58</v>
      </c>
      <c r="E4" s="35">
        <v>144</v>
      </c>
      <c r="F4" s="32">
        <f>+SUM('Bodegas por provincia'!$C4:$E4)</f>
        <v>296</v>
      </c>
    </row>
    <row r="5" spans="1:6" x14ac:dyDescent="0.25">
      <c r="A5" s="18" t="str">
        <f>+IFERROR(VLOOKUP('Bodegas por provincia'!$B$4:$B$34,Tabla2[],2,0),"-")</f>
        <v>Gran Santo Domingo</v>
      </c>
      <c r="B5" s="18" t="s">
        <v>78</v>
      </c>
      <c r="C5" s="36">
        <v>111</v>
      </c>
      <c r="D5" s="36">
        <v>158</v>
      </c>
      <c r="E5" s="36">
        <v>269</v>
      </c>
      <c r="F5" s="33">
        <f>+SUM('Bodegas por provincia'!$C5:$E5)</f>
        <v>538</v>
      </c>
    </row>
    <row r="6" spans="1:6" x14ac:dyDescent="0.25">
      <c r="A6" s="17" t="str">
        <f>+IFERROR(VLOOKUP('Bodegas por provincia'!$B$4:$B$34,Tabla2[],2,0),"-")</f>
        <v>Región Norte</v>
      </c>
      <c r="B6" s="23" t="s">
        <v>42</v>
      </c>
      <c r="C6" s="35">
        <v>0</v>
      </c>
      <c r="D6" s="35">
        <v>0</v>
      </c>
      <c r="E6" s="35">
        <v>11</v>
      </c>
      <c r="F6" s="32">
        <f>+SUM('Bodegas por provincia'!$C6:$E6)</f>
        <v>11</v>
      </c>
    </row>
    <row r="7" spans="1:6" x14ac:dyDescent="0.25">
      <c r="A7" s="18" t="str">
        <f>+IFERROR(VLOOKUP('Bodegas por provincia'!$B$4:$B$34,Tabla2[],2,0),"-")</f>
        <v>Región Norte</v>
      </c>
      <c r="B7" s="18" t="s">
        <v>20</v>
      </c>
      <c r="C7" s="36">
        <v>0</v>
      </c>
      <c r="D7" s="38">
        <v>0</v>
      </c>
      <c r="E7" s="36">
        <v>15</v>
      </c>
      <c r="F7" s="33">
        <f>+SUM('Bodegas por provincia'!$C7:$E7)</f>
        <v>15</v>
      </c>
    </row>
    <row r="8" spans="1:6" x14ac:dyDescent="0.25">
      <c r="A8" s="17" t="str">
        <f>+IFERROR(VLOOKUP('Bodegas por provincia'!$B$4:$B$34,Tabla2[],2,0),"-")</f>
        <v>Región Norte</v>
      </c>
      <c r="B8" s="17" t="s">
        <v>19</v>
      </c>
      <c r="C8" s="35">
        <v>0</v>
      </c>
      <c r="D8" s="35">
        <v>6</v>
      </c>
      <c r="E8" s="35">
        <v>8</v>
      </c>
      <c r="F8" s="32">
        <f>+SUM('Bodegas por provincia'!$C8:$E8)</f>
        <v>14</v>
      </c>
    </row>
    <row r="9" spans="1:6" x14ac:dyDescent="0.25">
      <c r="A9" s="18" t="str">
        <f>+IFERROR(VLOOKUP('Bodegas por provincia'!$B$4:$B$34,Tabla2[],2,0),"-")</f>
        <v>Región Norte</v>
      </c>
      <c r="B9" s="18" t="s">
        <v>41</v>
      </c>
      <c r="C9" s="36">
        <v>10</v>
      </c>
      <c r="D9" s="36">
        <v>19</v>
      </c>
      <c r="E9" s="36">
        <v>5</v>
      </c>
      <c r="F9" s="33">
        <f>+SUM('Bodegas por provincia'!$C9:$E9)</f>
        <v>34</v>
      </c>
    </row>
    <row r="10" spans="1:6" x14ac:dyDescent="0.25">
      <c r="A10" s="17" t="str">
        <f>+IFERROR(VLOOKUP('Bodegas por provincia'!$B$4:$B$34,Tabla2[],2,0),"-")</f>
        <v>Región Norte</v>
      </c>
      <c r="B10" s="17" t="s">
        <v>45</v>
      </c>
      <c r="C10" s="35">
        <v>10</v>
      </c>
      <c r="D10" s="35">
        <v>0</v>
      </c>
      <c r="E10" s="35">
        <v>15</v>
      </c>
      <c r="F10" s="32">
        <f>+SUM('Bodegas por provincia'!$C10:$E10)</f>
        <v>25</v>
      </c>
    </row>
    <row r="11" spans="1:6" x14ac:dyDescent="0.25">
      <c r="A11" s="18" t="str">
        <f>+IFERROR(VLOOKUP('Bodegas por provincia'!$B$4:$B$34,Tabla2[],2,0),"-")</f>
        <v>Región Norte</v>
      </c>
      <c r="B11" s="18" t="s">
        <v>49</v>
      </c>
      <c r="C11" s="36">
        <v>0</v>
      </c>
      <c r="D11" s="36">
        <v>5</v>
      </c>
      <c r="E11" s="36">
        <v>16</v>
      </c>
      <c r="F11" s="33">
        <f>+SUM('Bodegas por provincia'!$C11:$E11)</f>
        <v>21</v>
      </c>
    </row>
    <row r="12" spans="1:6" x14ac:dyDescent="0.25">
      <c r="A12" s="17" t="str">
        <f>+IFERROR(VLOOKUP('Bodegas por provincia'!$B$4:$B$34,Tabla2[],2,0),"-")</f>
        <v>Región Norte</v>
      </c>
      <c r="B12" s="17" t="s">
        <v>39</v>
      </c>
      <c r="C12" s="35">
        <v>0</v>
      </c>
      <c r="D12" s="35">
        <v>0</v>
      </c>
      <c r="E12" s="35">
        <v>0</v>
      </c>
      <c r="F12" s="32">
        <f>+SUM('Bodegas por provincia'!$C12:$E12)</f>
        <v>0</v>
      </c>
    </row>
    <row r="13" spans="1:6" x14ac:dyDescent="0.25">
      <c r="A13" s="18" t="str">
        <f>+IFERROR(VLOOKUP('Bodegas por provincia'!$B$4:$B$34,Tabla2[],2,0),"-")</f>
        <v>Región Norte</v>
      </c>
      <c r="B13" s="18" t="s">
        <v>44</v>
      </c>
      <c r="C13" s="36">
        <v>0</v>
      </c>
      <c r="D13" s="38">
        <v>0</v>
      </c>
      <c r="E13" s="36">
        <v>5</v>
      </c>
      <c r="F13" s="33">
        <f>+SUM('Bodegas por provincia'!$C13:$E13)</f>
        <v>5</v>
      </c>
    </row>
    <row r="14" spans="1:6" x14ac:dyDescent="0.25">
      <c r="A14" s="17" t="str">
        <f>+IFERROR(VLOOKUP('Bodegas por provincia'!$B$4:$B$34,Tabla2[],2,0),"-")</f>
        <v>Región Norte</v>
      </c>
      <c r="B14" s="17" t="s">
        <v>43</v>
      </c>
      <c r="C14" s="35">
        <v>0</v>
      </c>
      <c r="D14" s="35">
        <v>0</v>
      </c>
      <c r="E14" s="35">
        <v>16</v>
      </c>
      <c r="F14" s="32">
        <f>+SUM('Bodegas por provincia'!$C14:$E14)</f>
        <v>16</v>
      </c>
    </row>
    <row r="15" spans="1:6" x14ac:dyDescent="0.25">
      <c r="A15" s="18" t="str">
        <f>+IFERROR(VLOOKUP('Bodegas por provincia'!$B$4:$B$34,Tabla2[],2,0),"-")</f>
        <v>Región Norte</v>
      </c>
      <c r="B15" s="24" t="s">
        <v>40</v>
      </c>
      <c r="C15" s="36">
        <v>0</v>
      </c>
      <c r="D15" s="38">
        <v>0</v>
      </c>
      <c r="E15" s="36">
        <v>0</v>
      </c>
      <c r="F15" s="33">
        <f>+SUM('Bodegas por provincia'!$C15:$E15)</f>
        <v>0</v>
      </c>
    </row>
    <row r="16" spans="1:6" x14ac:dyDescent="0.25">
      <c r="A16" s="17" t="str">
        <f>+IFERROR(VLOOKUP('Bodegas por provincia'!$B$4:$B$34,Tabla2[],2,0),"-")</f>
        <v>Región Norte</v>
      </c>
      <c r="B16" s="23" t="s">
        <v>81</v>
      </c>
      <c r="C16" s="35">
        <v>0</v>
      </c>
      <c r="D16" s="35">
        <v>0</v>
      </c>
      <c r="E16" s="35">
        <v>0</v>
      </c>
      <c r="F16" s="32">
        <f>+SUM('Bodegas por provincia'!$C16:$E16)</f>
        <v>0</v>
      </c>
    </row>
    <row r="17" spans="1:6" x14ac:dyDescent="0.25">
      <c r="A17" s="18" t="str">
        <f>+IFERROR(VLOOKUP('Bodegas por provincia'!$B$4:$B$34,Tabla2[],2,0),"-")</f>
        <v>Región Norte</v>
      </c>
      <c r="B17" s="18" t="s">
        <v>21</v>
      </c>
      <c r="C17" s="36">
        <v>0</v>
      </c>
      <c r="D17" s="38">
        <v>0</v>
      </c>
      <c r="E17" s="36">
        <v>10</v>
      </c>
      <c r="F17" s="33">
        <f>+SUM('Bodegas por provincia'!$C17:$E17)</f>
        <v>10</v>
      </c>
    </row>
    <row r="18" spans="1:6" x14ac:dyDescent="0.25">
      <c r="A18" s="17" t="str">
        <f>+IFERROR(VLOOKUP('Bodegas por provincia'!$B$4:$B$34,Tabla2[],2,0),"-")</f>
        <v>Región Norte</v>
      </c>
      <c r="B18" s="23" t="s">
        <v>38</v>
      </c>
      <c r="C18" s="35">
        <v>0</v>
      </c>
      <c r="D18" s="35">
        <v>0</v>
      </c>
      <c r="E18" s="35">
        <v>0</v>
      </c>
      <c r="F18" s="32">
        <f>+SUM('Bodegas por provincia'!$C18:$E18)</f>
        <v>0</v>
      </c>
    </row>
    <row r="19" spans="1:6" x14ac:dyDescent="0.25">
      <c r="A19" s="18" t="str">
        <f>+IFERROR(VLOOKUP('Bodegas por provincia'!$B$4:$B$34,Tabla2[],2,0),"-")</f>
        <v>Región Norte</v>
      </c>
      <c r="B19" s="18" t="s">
        <v>82</v>
      </c>
      <c r="C19" s="36">
        <v>0</v>
      </c>
      <c r="D19" s="38">
        <v>0</v>
      </c>
      <c r="E19" s="36">
        <v>0</v>
      </c>
      <c r="F19" s="33">
        <f>+SUM('Bodegas por provincia'!$C19:$E19)</f>
        <v>0</v>
      </c>
    </row>
    <row r="20" spans="1:6" x14ac:dyDescent="0.25">
      <c r="A20" s="17" t="str">
        <f>+IFERROR(VLOOKUP('Bodegas por provincia'!$B$4:$B$34,Tabla2[],2,0),"-")</f>
        <v>Región Sur</v>
      </c>
      <c r="B20" s="17" t="s">
        <v>24</v>
      </c>
      <c r="C20" s="35">
        <v>2</v>
      </c>
      <c r="D20" s="35">
        <v>5</v>
      </c>
      <c r="E20" s="35">
        <v>6</v>
      </c>
      <c r="F20" s="32">
        <f>+SUM('Bodegas por provincia'!$C20:$E20)</f>
        <v>13</v>
      </c>
    </row>
    <row r="21" spans="1:6" x14ac:dyDescent="0.25">
      <c r="A21" s="18" t="str">
        <f>+IFERROR(VLOOKUP('Bodegas por provincia'!$B$4:$B$34,Tabla2[],2,0),"-")</f>
        <v>Región Sur</v>
      </c>
      <c r="B21" s="18" t="s">
        <v>47</v>
      </c>
      <c r="C21" s="36">
        <v>0</v>
      </c>
      <c r="D21" s="38">
        <v>0</v>
      </c>
      <c r="E21" s="36">
        <v>6</v>
      </c>
      <c r="F21" s="33">
        <f>+SUM('Bodegas por provincia'!$C21:$E21)</f>
        <v>6</v>
      </c>
    </row>
    <row r="22" spans="1:6" x14ac:dyDescent="0.25">
      <c r="A22" s="17" t="str">
        <f>+IFERROR(VLOOKUP('Bodegas por provincia'!$B$4:$B$34,Tabla2[],2,0),"-")</f>
        <v>Región Sur</v>
      </c>
      <c r="B22" s="17" t="s">
        <v>23</v>
      </c>
      <c r="C22" s="35">
        <v>0</v>
      </c>
      <c r="D22" s="35">
        <v>1</v>
      </c>
      <c r="E22" s="35">
        <v>5</v>
      </c>
      <c r="F22" s="32">
        <f>+SUM('Bodegas por provincia'!$C22:$E22)</f>
        <v>6</v>
      </c>
    </row>
    <row r="23" spans="1:6" x14ac:dyDescent="0.25">
      <c r="A23" s="18" t="str">
        <f>+IFERROR(VLOOKUP('Bodegas por provincia'!$B$4:$B$34,Tabla2[],2,0),"-")</f>
        <v>Región Sur</v>
      </c>
      <c r="B23" s="18" t="s">
        <v>25</v>
      </c>
      <c r="C23" s="36">
        <v>0</v>
      </c>
      <c r="D23" s="38">
        <v>0</v>
      </c>
      <c r="E23" s="36">
        <v>5</v>
      </c>
      <c r="F23" s="33">
        <f>+SUM('Bodegas por provincia'!$C23:$E23)</f>
        <v>5</v>
      </c>
    </row>
    <row r="24" spans="1:6" x14ac:dyDescent="0.25">
      <c r="A24" s="17" t="str">
        <f>+IFERROR(VLOOKUP('Bodegas por provincia'!$B$4:$B$34,Tabla2[],2,0),"-")</f>
        <v>Región Sur</v>
      </c>
      <c r="B24" s="23" t="s">
        <v>26</v>
      </c>
      <c r="C24" s="35">
        <v>0</v>
      </c>
      <c r="D24" s="35">
        <v>20</v>
      </c>
      <c r="E24" s="35">
        <v>0</v>
      </c>
      <c r="F24" s="32">
        <f>+SUM('Bodegas por provincia'!$C24:$E24)</f>
        <v>20</v>
      </c>
    </row>
    <row r="25" spans="1:6" x14ac:dyDescent="0.25">
      <c r="A25" s="18" t="str">
        <f>+IFERROR(VLOOKUP('Bodegas por provincia'!$B$4:$B$34,Tabla2[],2,0),"-")</f>
        <v>Región Sur</v>
      </c>
      <c r="B25" s="18" t="s">
        <v>28</v>
      </c>
      <c r="C25" s="36">
        <v>0</v>
      </c>
      <c r="D25" s="38">
        <v>0</v>
      </c>
      <c r="E25" s="36">
        <v>0</v>
      </c>
      <c r="F25" s="33">
        <f>+SUM('Bodegas por provincia'!$C25:$E25)</f>
        <v>0</v>
      </c>
    </row>
    <row r="26" spans="1:6" x14ac:dyDescent="0.25">
      <c r="A26" s="17" t="str">
        <f>+IFERROR(VLOOKUP('Bodegas por provincia'!$B$4:$B$34,Tabla2[],2,0),"-")</f>
        <v>Región Sur</v>
      </c>
      <c r="B26" s="17" t="s">
        <v>48</v>
      </c>
      <c r="C26" s="35">
        <v>0</v>
      </c>
      <c r="D26" s="35">
        <v>0</v>
      </c>
      <c r="E26" s="35">
        <v>0</v>
      </c>
      <c r="F26" s="32">
        <f>+SUM('Bodegas por provincia'!$C26:$E26)</f>
        <v>0</v>
      </c>
    </row>
    <row r="27" spans="1:6" x14ac:dyDescent="0.25">
      <c r="A27" s="18" t="str">
        <f>+IFERROR(VLOOKUP('Bodegas por provincia'!$B$4:$B$34,Tabla2[],2,0),"-")</f>
        <v>Región Sur</v>
      </c>
      <c r="B27" s="24" t="s">
        <v>27</v>
      </c>
      <c r="C27" s="36">
        <v>0</v>
      </c>
      <c r="D27" s="38">
        <v>0</v>
      </c>
      <c r="E27" s="36">
        <v>5</v>
      </c>
      <c r="F27" s="33">
        <f>+SUM('Bodegas por provincia'!$C27:$E27)</f>
        <v>5</v>
      </c>
    </row>
    <row r="28" spans="1:6" x14ac:dyDescent="0.25">
      <c r="A28" s="17" t="str">
        <f>+IFERROR(VLOOKUP('Bodegas por provincia'!$B$4:$B$34,Tabla2[],2,0),"-")</f>
        <v>Región Sur</v>
      </c>
      <c r="B28" s="17" t="s">
        <v>46</v>
      </c>
      <c r="C28" s="35">
        <v>5</v>
      </c>
      <c r="D28" s="35">
        <v>5</v>
      </c>
      <c r="E28" s="35">
        <v>1</v>
      </c>
      <c r="F28" s="32">
        <f>+SUM('Bodegas por provincia'!$C28:$E28)</f>
        <v>11</v>
      </c>
    </row>
    <row r="29" spans="1:6" x14ac:dyDescent="0.25">
      <c r="A29" s="18" t="str">
        <f>+IFERROR(VLOOKUP('Bodegas por provincia'!$B$4:$B$34,Tabla2[],2,0),"-")</f>
        <v>Región Sur</v>
      </c>
      <c r="B29" s="18" t="s">
        <v>29</v>
      </c>
      <c r="C29" s="36">
        <v>0</v>
      </c>
      <c r="D29" s="38">
        <v>0</v>
      </c>
      <c r="E29" s="36">
        <v>0</v>
      </c>
      <c r="F29" s="33">
        <f>+SUM('Bodegas por provincia'!$C29:$E29)</f>
        <v>0</v>
      </c>
    </row>
    <row r="30" spans="1:6" x14ac:dyDescent="0.25">
      <c r="A30" s="17" t="str">
        <f>+IFERROR(VLOOKUP('Bodegas por provincia'!$B$4:$B$34,Tabla2[],2,0),"-")</f>
        <v>Región Este</v>
      </c>
      <c r="B30" s="17" t="s">
        <v>35</v>
      </c>
      <c r="C30" s="35">
        <v>0</v>
      </c>
      <c r="D30" s="35">
        <v>0</v>
      </c>
      <c r="E30" s="35">
        <v>0</v>
      </c>
      <c r="F30" s="32">
        <f>+SUM('Bodegas por provincia'!$C30:$E30)</f>
        <v>0</v>
      </c>
    </row>
    <row r="31" spans="1:6" x14ac:dyDescent="0.25">
      <c r="A31" s="18" t="str">
        <f>+IFERROR(VLOOKUP('Bodegas por provincia'!$B$4:$B$34,Tabla2[],2,0),"-")</f>
        <v>Región Este</v>
      </c>
      <c r="B31" s="18" t="s">
        <v>31</v>
      </c>
      <c r="C31" s="36">
        <v>0</v>
      </c>
      <c r="D31" s="38">
        <v>0</v>
      </c>
      <c r="E31" s="36">
        <v>1</v>
      </c>
      <c r="F31" s="33">
        <f>+SUM('Bodegas por provincia'!$C31:$E31)</f>
        <v>1</v>
      </c>
    </row>
    <row r="32" spans="1:6" x14ac:dyDescent="0.25">
      <c r="A32" s="17" t="str">
        <f>+IFERROR(VLOOKUP('Bodegas por provincia'!$B$4:$B$34,Tabla2[],2,0),"-")</f>
        <v>Región Este</v>
      </c>
      <c r="B32" s="17" t="s">
        <v>32</v>
      </c>
      <c r="C32" s="35">
        <v>0</v>
      </c>
      <c r="D32" s="35">
        <v>0</v>
      </c>
      <c r="E32" s="35">
        <v>3</v>
      </c>
      <c r="F32" s="32">
        <f>+SUM('Bodegas por provincia'!$C32:$E32)</f>
        <v>3</v>
      </c>
    </row>
    <row r="33" spans="1:6" x14ac:dyDescent="0.25">
      <c r="A33" s="18" t="str">
        <f>+IFERROR(VLOOKUP('Bodegas por provincia'!$B$4:$B$34,Tabla2[],2,0),"-")</f>
        <v>Región Este</v>
      </c>
      <c r="B33" s="18" t="s">
        <v>36</v>
      </c>
      <c r="C33" s="36">
        <v>0</v>
      </c>
      <c r="D33" s="38">
        <v>0</v>
      </c>
      <c r="E33" s="36">
        <v>0</v>
      </c>
      <c r="F33" s="33">
        <f>+SUM('Bodegas por provincia'!$C33:$E33)</f>
        <v>0</v>
      </c>
    </row>
    <row r="34" spans="1:6" x14ac:dyDescent="0.25">
      <c r="A34" s="17" t="str">
        <f>+IFERROR(VLOOKUP('Bodegas por provincia'!$B$4:$B$34,Tabla2[],2,0),"-")</f>
        <v>Región Este</v>
      </c>
      <c r="B34" s="23" t="s">
        <v>33</v>
      </c>
      <c r="C34" s="35">
        <v>0</v>
      </c>
      <c r="D34" s="35">
        <v>13</v>
      </c>
      <c r="E34" s="35">
        <v>14</v>
      </c>
      <c r="F34" s="32">
        <f>+SUM('Bodegas por provincia'!$C34:$E34)</f>
        <v>27</v>
      </c>
    </row>
    <row r="35" spans="1:6" ht="15.75" thickBot="1" x14ac:dyDescent="0.3">
      <c r="A35" s="17" t="str">
        <f>+IFERROR(VLOOKUP('Bodegas por provincia'!$B$4:$B$35,Tabla2[],2,0),"-")</f>
        <v>Región Este</v>
      </c>
      <c r="B35" s="25" t="s">
        <v>34</v>
      </c>
      <c r="C35" s="37">
        <v>0</v>
      </c>
      <c r="D35" s="37">
        <v>5</v>
      </c>
      <c r="E35" s="37">
        <v>1</v>
      </c>
      <c r="F35" s="33">
        <f>+SUM('Bodegas por provincia'!$C35:$E35)</f>
        <v>6</v>
      </c>
    </row>
    <row r="36" spans="1:6" ht="15.75" thickBot="1" x14ac:dyDescent="0.3">
      <c r="A36" s="80" t="s">
        <v>67</v>
      </c>
      <c r="B36" s="81"/>
      <c r="C36" s="34">
        <f>+SUM(C4:C35)</f>
        <v>232</v>
      </c>
      <c r="D36" s="34">
        <f>+SUM(D4:D35)</f>
        <v>295</v>
      </c>
      <c r="E36" s="34">
        <f>+SUM(E4:E35)</f>
        <v>561</v>
      </c>
      <c r="F36" s="31">
        <f>+SUM(F4:F35)</f>
        <v>1088</v>
      </c>
    </row>
  </sheetData>
  <autoFilter ref="A3:F36" xr:uid="{00000000-0001-0000-0100-000000000000}"/>
  <sortState ref="A4:B34">
    <sortCondition ref="A4:A34"/>
    <sortCondition ref="B4:B34"/>
  </sortState>
  <mergeCells count="4">
    <mergeCell ref="C2:F2"/>
    <mergeCell ref="A1:F1"/>
    <mergeCell ref="A36:B36"/>
    <mergeCell ref="A2:B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3A73D-C141-4381-A86F-4AE5A1905034}">
  <sheetPr codeName="Hoja6"/>
  <dimension ref="A1:E6"/>
  <sheetViews>
    <sheetView showGridLines="0" tabSelected="1" zoomScaleNormal="100" workbookViewId="0">
      <selection activeCell="D5" sqref="D5"/>
    </sheetView>
  </sheetViews>
  <sheetFormatPr baseColWidth="10" defaultColWidth="11.5703125" defaultRowHeight="15" x14ac:dyDescent="0.25"/>
  <cols>
    <col min="1" max="1" width="81" bestFit="1" customWidth="1"/>
    <col min="2" max="2" width="5.28515625" bestFit="1" customWidth="1"/>
    <col min="3" max="3" width="5.85546875" bestFit="1" customWidth="1"/>
    <col min="4" max="4" width="5.7109375" bestFit="1" customWidth="1"/>
    <col min="5" max="5" width="5.42578125" bestFit="1" customWidth="1"/>
    <col min="6" max="9" width="22.7109375" customWidth="1"/>
  </cols>
  <sheetData>
    <row r="1" spans="1:5" x14ac:dyDescent="0.25">
      <c r="A1" t="s">
        <v>84</v>
      </c>
    </row>
    <row r="2" spans="1:5" x14ac:dyDescent="0.25">
      <c r="A2" t="s">
        <v>83</v>
      </c>
      <c r="B2" t="s">
        <v>58</v>
      </c>
      <c r="C2" t="s">
        <v>59</v>
      </c>
      <c r="D2" t="s">
        <v>60</v>
      </c>
      <c r="E2" t="s">
        <v>16</v>
      </c>
    </row>
    <row r="3" spans="1:5" x14ac:dyDescent="0.25">
      <c r="A3" t="s">
        <v>4</v>
      </c>
      <c r="B3">
        <v>36</v>
      </c>
      <c r="C3">
        <v>63</v>
      </c>
      <c r="D3">
        <v>70</v>
      </c>
      <c r="E3">
        <v>169</v>
      </c>
    </row>
    <row r="4" spans="1:5" x14ac:dyDescent="0.25">
      <c r="A4" t="s">
        <v>13</v>
      </c>
      <c r="B4">
        <v>232</v>
      </c>
      <c r="C4">
        <v>295</v>
      </c>
      <c r="D4">
        <v>561</v>
      </c>
      <c r="E4">
        <v>1088</v>
      </c>
    </row>
    <row r="5" spans="1:5" x14ac:dyDescent="0.25">
      <c r="A5" t="s">
        <v>5</v>
      </c>
      <c r="B5">
        <v>0</v>
      </c>
      <c r="C5">
        <v>0</v>
      </c>
      <c r="D5">
        <v>0</v>
      </c>
      <c r="E5">
        <v>0</v>
      </c>
    </row>
    <row r="6" spans="1:5" x14ac:dyDescent="0.25">
      <c r="A6" t="s">
        <v>6</v>
      </c>
      <c r="B6">
        <v>0</v>
      </c>
      <c r="C6">
        <v>0</v>
      </c>
      <c r="D6">
        <v>0</v>
      </c>
      <c r="E6"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95466-6240-4FB4-94B3-7DA34B8225EC}">
  <sheetPr codeName="Hoja7"/>
  <dimension ref="A1:E7"/>
  <sheetViews>
    <sheetView showGridLines="0" zoomScaleNormal="100" workbookViewId="0">
      <selection activeCell="C7" sqref="C7"/>
    </sheetView>
  </sheetViews>
  <sheetFormatPr baseColWidth="10" defaultColWidth="11.5703125" defaultRowHeight="15" x14ac:dyDescent="0.25"/>
  <cols>
    <col min="1" max="1" width="87" bestFit="1" customWidth="1"/>
    <col min="2" max="5" width="7" bestFit="1" customWidth="1"/>
    <col min="6" max="9" width="22.7109375" customWidth="1"/>
  </cols>
  <sheetData>
    <row r="1" spans="1:5" x14ac:dyDescent="0.25">
      <c r="A1" t="s">
        <v>85</v>
      </c>
    </row>
    <row r="2" spans="1:5" x14ac:dyDescent="0.25">
      <c r="A2" t="s">
        <v>83</v>
      </c>
      <c r="B2" t="s">
        <v>58</v>
      </c>
      <c r="C2" t="s">
        <v>59</v>
      </c>
      <c r="D2" t="s">
        <v>60</v>
      </c>
      <c r="E2" t="s">
        <v>16</v>
      </c>
    </row>
    <row r="3" spans="1:5" x14ac:dyDescent="0.25">
      <c r="A3" t="s">
        <v>16</v>
      </c>
      <c r="B3">
        <v>189040</v>
      </c>
      <c r="C3">
        <v>273100</v>
      </c>
      <c r="D3">
        <v>424720</v>
      </c>
      <c r="E3">
        <v>886860</v>
      </c>
    </row>
    <row r="4" spans="1:5" x14ac:dyDescent="0.25">
      <c r="A4" t="s">
        <v>4</v>
      </c>
      <c r="B4">
        <v>68400</v>
      </c>
      <c r="C4">
        <v>119700</v>
      </c>
      <c r="D4">
        <v>133000</v>
      </c>
      <c r="E4">
        <v>321100</v>
      </c>
    </row>
    <row r="5" spans="1:5" x14ac:dyDescent="0.25">
      <c r="A5" t="s">
        <v>13</v>
      </c>
      <c r="B5">
        <v>120640</v>
      </c>
      <c r="C5">
        <v>153400</v>
      </c>
      <c r="D5">
        <v>291720</v>
      </c>
      <c r="E5">
        <v>565760</v>
      </c>
    </row>
    <row r="6" spans="1:5" x14ac:dyDescent="0.25">
      <c r="A6" t="s">
        <v>5</v>
      </c>
      <c r="B6">
        <v>0</v>
      </c>
      <c r="C6">
        <v>0</v>
      </c>
      <c r="D6">
        <v>0</v>
      </c>
      <c r="E6">
        <v>0</v>
      </c>
    </row>
    <row r="7" spans="1:5" x14ac:dyDescent="0.25">
      <c r="A7" t="s">
        <v>6</v>
      </c>
      <c r="B7">
        <v>0</v>
      </c>
      <c r="C7">
        <v>0</v>
      </c>
      <c r="D7">
        <v>0</v>
      </c>
      <c r="E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3119B-BCB6-4C01-833F-ED56E426E97F}">
  <sheetPr codeName="Hoja12"/>
  <dimension ref="A1:E34"/>
  <sheetViews>
    <sheetView showGridLines="0" zoomScaleNormal="100" workbookViewId="0">
      <pane xSplit="5" ySplit="1" topLeftCell="F2" activePane="bottomRight" state="frozenSplit"/>
      <selection pane="topRight" activeCell="F1" sqref="F1"/>
      <selection pane="bottomLeft"/>
      <selection pane="bottomRight" activeCell="A13" sqref="A13"/>
    </sheetView>
  </sheetViews>
  <sheetFormatPr baseColWidth="10" defaultColWidth="11.5703125" defaultRowHeight="15" x14ac:dyDescent="0.25"/>
  <cols>
    <col min="1" max="1" width="21.42578125" bestFit="1" customWidth="1"/>
    <col min="2" max="2" width="5.28515625" bestFit="1" customWidth="1"/>
    <col min="3" max="3" width="5.85546875" bestFit="1" customWidth="1"/>
    <col min="4" max="4" width="5.7109375" bestFit="1" customWidth="1"/>
    <col min="5" max="5" width="5.42578125" bestFit="1" customWidth="1"/>
  </cols>
  <sheetData>
    <row r="1" spans="1:5" x14ac:dyDescent="0.25">
      <c r="A1" t="s">
        <v>15</v>
      </c>
      <c r="B1" t="s">
        <v>58</v>
      </c>
      <c r="C1" t="s">
        <v>59</v>
      </c>
      <c r="D1" t="s">
        <v>60</v>
      </c>
      <c r="E1" t="s">
        <v>16</v>
      </c>
    </row>
    <row r="2" spans="1:5" x14ac:dyDescent="0.25">
      <c r="A2" t="s">
        <v>16</v>
      </c>
      <c r="B2">
        <v>232</v>
      </c>
      <c r="C2">
        <v>295</v>
      </c>
      <c r="D2">
        <v>561</v>
      </c>
      <c r="E2">
        <v>1088</v>
      </c>
    </row>
    <row r="3" spans="1:5" x14ac:dyDescent="0.25">
      <c r="A3" t="s">
        <v>77</v>
      </c>
      <c r="B3">
        <v>94</v>
      </c>
      <c r="C3">
        <v>58</v>
      </c>
      <c r="D3">
        <v>144</v>
      </c>
      <c r="E3">
        <v>296</v>
      </c>
    </row>
    <row r="4" spans="1:5" x14ac:dyDescent="0.25">
      <c r="A4" t="s">
        <v>78</v>
      </c>
      <c r="B4">
        <v>111</v>
      </c>
      <c r="C4">
        <v>158</v>
      </c>
      <c r="D4">
        <v>269</v>
      </c>
      <c r="E4">
        <v>538</v>
      </c>
    </row>
    <row r="5" spans="1:5" x14ac:dyDescent="0.25">
      <c r="A5" t="s">
        <v>42</v>
      </c>
      <c r="B5">
        <v>0</v>
      </c>
      <c r="C5">
        <v>0</v>
      </c>
      <c r="D5">
        <v>11</v>
      </c>
      <c r="E5">
        <v>11</v>
      </c>
    </row>
    <row r="6" spans="1:5" x14ac:dyDescent="0.25">
      <c r="A6" t="s">
        <v>20</v>
      </c>
      <c r="B6">
        <v>0</v>
      </c>
      <c r="C6">
        <v>0</v>
      </c>
      <c r="D6">
        <v>15</v>
      </c>
      <c r="E6">
        <v>15</v>
      </c>
    </row>
    <row r="7" spans="1:5" x14ac:dyDescent="0.25">
      <c r="A7" t="s">
        <v>19</v>
      </c>
      <c r="B7">
        <v>0</v>
      </c>
      <c r="C7">
        <v>6</v>
      </c>
      <c r="D7">
        <v>8</v>
      </c>
      <c r="E7">
        <v>14</v>
      </c>
    </row>
    <row r="8" spans="1:5" x14ac:dyDescent="0.25">
      <c r="A8" t="s">
        <v>41</v>
      </c>
      <c r="B8">
        <v>10</v>
      </c>
      <c r="C8">
        <v>19</v>
      </c>
      <c r="D8">
        <v>5</v>
      </c>
      <c r="E8">
        <v>34</v>
      </c>
    </row>
    <row r="9" spans="1:5" x14ac:dyDescent="0.25">
      <c r="A9" t="s">
        <v>45</v>
      </c>
      <c r="B9">
        <v>10</v>
      </c>
      <c r="C9">
        <v>0</v>
      </c>
      <c r="D9">
        <v>15</v>
      </c>
      <c r="E9">
        <v>25</v>
      </c>
    </row>
    <row r="10" spans="1:5" x14ac:dyDescent="0.25">
      <c r="A10" t="s">
        <v>49</v>
      </c>
      <c r="B10">
        <v>0</v>
      </c>
      <c r="C10">
        <v>5</v>
      </c>
      <c r="D10">
        <v>16</v>
      </c>
      <c r="E10">
        <v>21</v>
      </c>
    </row>
    <row r="11" spans="1:5" x14ac:dyDescent="0.25">
      <c r="A11" t="s">
        <v>39</v>
      </c>
      <c r="B11">
        <v>0</v>
      </c>
      <c r="C11">
        <v>0</v>
      </c>
      <c r="D11">
        <v>0</v>
      </c>
      <c r="E11">
        <v>0</v>
      </c>
    </row>
    <row r="12" spans="1:5" x14ac:dyDescent="0.25">
      <c r="A12" t="s">
        <v>44</v>
      </c>
      <c r="B12">
        <v>0</v>
      </c>
      <c r="C12">
        <v>0</v>
      </c>
      <c r="D12">
        <v>5</v>
      </c>
      <c r="E12">
        <v>5</v>
      </c>
    </row>
    <row r="13" spans="1:5" x14ac:dyDescent="0.25">
      <c r="A13" t="s">
        <v>43</v>
      </c>
      <c r="B13">
        <v>0</v>
      </c>
      <c r="C13">
        <v>0</v>
      </c>
      <c r="D13">
        <v>16</v>
      </c>
      <c r="E13">
        <v>16</v>
      </c>
    </row>
    <row r="14" spans="1:5" x14ac:dyDescent="0.25">
      <c r="A14" t="s">
        <v>40</v>
      </c>
      <c r="B14">
        <v>0</v>
      </c>
      <c r="C14">
        <v>0</v>
      </c>
      <c r="D14">
        <v>0</v>
      </c>
      <c r="E14">
        <v>0</v>
      </c>
    </row>
    <row r="15" spans="1:5" x14ac:dyDescent="0.25">
      <c r="A15" t="s">
        <v>81</v>
      </c>
      <c r="B15">
        <v>0</v>
      </c>
      <c r="C15">
        <v>0</v>
      </c>
      <c r="D15">
        <v>0</v>
      </c>
      <c r="E15">
        <v>0</v>
      </c>
    </row>
    <row r="16" spans="1:5" x14ac:dyDescent="0.25">
      <c r="A16" t="s">
        <v>21</v>
      </c>
      <c r="B16">
        <v>0</v>
      </c>
      <c r="C16">
        <v>0</v>
      </c>
      <c r="D16">
        <v>10</v>
      </c>
      <c r="E16">
        <v>10</v>
      </c>
    </row>
    <row r="17" spans="1:5" x14ac:dyDescent="0.25">
      <c r="A17" t="s">
        <v>38</v>
      </c>
      <c r="B17">
        <v>0</v>
      </c>
      <c r="C17">
        <v>0</v>
      </c>
      <c r="D17">
        <v>0</v>
      </c>
      <c r="E17">
        <v>0</v>
      </c>
    </row>
    <row r="18" spans="1:5" x14ac:dyDescent="0.25">
      <c r="A18" t="s">
        <v>82</v>
      </c>
      <c r="B18">
        <v>0</v>
      </c>
      <c r="C18">
        <v>0</v>
      </c>
      <c r="D18">
        <v>0</v>
      </c>
      <c r="E18">
        <v>0</v>
      </c>
    </row>
    <row r="19" spans="1:5" x14ac:dyDescent="0.25">
      <c r="A19" t="s">
        <v>24</v>
      </c>
      <c r="B19">
        <v>2</v>
      </c>
      <c r="C19">
        <v>5</v>
      </c>
      <c r="D19">
        <v>6</v>
      </c>
      <c r="E19">
        <v>13</v>
      </c>
    </row>
    <row r="20" spans="1:5" x14ac:dyDescent="0.25">
      <c r="A20" t="s">
        <v>47</v>
      </c>
      <c r="B20">
        <v>0</v>
      </c>
      <c r="C20">
        <v>0</v>
      </c>
      <c r="D20">
        <v>6</v>
      </c>
      <c r="E20">
        <v>6</v>
      </c>
    </row>
    <row r="21" spans="1:5" x14ac:dyDescent="0.25">
      <c r="A21" t="s">
        <v>23</v>
      </c>
      <c r="B21">
        <v>0</v>
      </c>
      <c r="C21">
        <v>1</v>
      </c>
      <c r="D21">
        <v>5</v>
      </c>
      <c r="E21">
        <v>6</v>
      </c>
    </row>
    <row r="22" spans="1:5" x14ac:dyDescent="0.25">
      <c r="A22" t="s">
        <v>25</v>
      </c>
      <c r="B22">
        <v>0</v>
      </c>
      <c r="C22">
        <v>0</v>
      </c>
      <c r="D22">
        <v>5</v>
      </c>
      <c r="E22">
        <v>5</v>
      </c>
    </row>
    <row r="23" spans="1:5" x14ac:dyDescent="0.25">
      <c r="A23" t="s">
        <v>26</v>
      </c>
      <c r="B23">
        <v>0</v>
      </c>
      <c r="C23">
        <v>20</v>
      </c>
      <c r="D23">
        <v>0</v>
      </c>
      <c r="E23">
        <v>20</v>
      </c>
    </row>
    <row r="24" spans="1:5" x14ac:dyDescent="0.25">
      <c r="A24" t="s">
        <v>28</v>
      </c>
      <c r="B24">
        <v>0</v>
      </c>
      <c r="C24">
        <v>0</v>
      </c>
      <c r="D24">
        <v>0</v>
      </c>
      <c r="E24">
        <v>0</v>
      </c>
    </row>
    <row r="25" spans="1:5" x14ac:dyDescent="0.25">
      <c r="A25" t="s">
        <v>48</v>
      </c>
      <c r="B25">
        <v>0</v>
      </c>
      <c r="C25">
        <v>0</v>
      </c>
      <c r="D25">
        <v>0</v>
      </c>
      <c r="E25">
        <v>0</v>
      </c>
    </row>
    <row r="26" spans="1:5" x14ac:dyDescent="0.25">
      <c r="A26" t="s">
        <v>27</v>
      </c>
      <c r="B26">
        <v>0</v>
      </c>
      <c r="C26">
        <v>0</v>
      </c>
      <c r="D26">
        <v>5</v>
      </c>
      <c r="E26">
        <v>5</v>
      </c>
    </row>
    <row r="27" spans="1:5" x14ac:dyDescent="0.25">
      <c r="A27" t="s">
        <v>46</v>
      </c>
      <c r="B27">
        <v>5</v>
      </c>
      <c r="C27">
        <v>5</v>
      </c>
      <c r="D27">
        <v>1</v>
      </c>
      <c r="E27">
        <v>11</v>
      </c>
    </row>
    <row r="28" spans="1:5" x14ac:dyDescent="0.25">
      <c r="A28" t="s">
        <v>29</v>
      </c>
      <c r="B28">
        <v>0</v>
      </c>
      <c r="C28">
        <v>0</v>
      </c>
      <c r="D28">
        <v>0</v>
      </c>
      <c r="E28">
        <v>0</v>
      </c>
    </row>
    <row r="29" spans="1:5" x14ac:dyDescent="0.25">
      <c r="A29" t="s">
        <v>35</v>
      </c>
      <c r="B29">
        <v>0</v>
      </c>
      <c r="C29">
        <v>0</v>
      </c>
      <c r="D29">
        <v>0</v>
      </c>
      <c r="E29">
        <v>0</v>
      </c>
    </row>
    <row r="30" spans="1:5" x14ac:dyDescent="0.25">
      <c r="A30" t="s">
        <v>31</v>
      </c>
      <c r="B30">
        <v>0</v>
      </c>
      <c r="C30">
        <v>0</v>
      </c>
      <c r="D30">
        <v>1</v>
      </c>
      <c r="E30">
        <v>1</v>
      </c>
    </row>
    <row r="31" spans="1:5" x14ac:dyDescent="0.25">
      <c r="A31" t="s">
        <v>32</v>
      </c>
      <c r="B31">
        <v>0</v>
      </c>
      <c r="C31">
        <v>0</v>
      </c>
      <c r="D31">
        <v>3</v>
      </c>
      <c r="E31">
        <v>3</v>
      </c>
    </row>
    <row r="32" spans="1:5" x14ac:dyDescent="0.25">
      <c r="A32" t="s">
        <v>36</v>
      </c>
      <c r="B32">
        <v>0</v>
      </c>
      <c r="C32">
        <v>0</v>
      </c>
      <c r="D32">
        <v>0</v>
      </c>
      <c r="E32">
        <v>0</v>
      </c>
    </row>
    <row r="33" spans="1:5" x14ac:dyDescent="0.25">
      <c r="A33" t="s">
        <v>33</v>
      </c>
      <c r="B33">
        <v>0</v>
      </c>
      <c r="C33">
        <v>13</v>
      </c>
      <c r="D33">
        <v>14</v>
      </c>
      <c r="E33">
        <v>27</v>
      </c>
    </row>
    <row r="34" spans="1:5" x14ac:dyDescent="0.25">
      <c r="A34" t="s">
        <v>34</v>
      </c>
      <c r="B34">
        <v>0</v>
      </c>
      <c r="C34">
        <v>5</v>
      </c>
      <c r="D34">
        <v>1</v>
      </c>
      <c r="E34">
        <v>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1452E-C4F5-4A46-A925-C0BE552CD7FF}">
  <sheetPr codeName="Hoja13"/>
  <dimension ref="A1:E35"/>
  <sheetViews>
    <sheetView showGridLines="0" zoomScaleNormal="100" workbookViewId="0">
      <pane xSplit="5" ySplit="2" topLeftCell="F3" activePane="bottomRight" state="frozenSplit"/>
      <selection pane="topRight" activeCell="F1" sqref="F1"/>
      <selection pane="bottomLeft"/>
      <selection pane="bottomRight" activeCell="A17" sqref="A17"/>
    </sheetView>
  </sheetViews>
  <sheetFormatPr baseColWidth="10" defaultColWidth="11.5703125" defaultRowHeight="15" x14ac:dyDescent="0.25"/>
  <cols>
    <col min="1" max="1" width="94" bestFit="1" customWidth="1"/>
    <col min="2" max="2" width="5.28515625" bestFit="1" customWidth="1"/>
    <col min="3" max="3" width="5.85546875" bestFit="1" customWidth="1"/>
    <col min="4" max="4" width="5.7109375" bestFit="1" customWidth="1"/>
    <col min="5" max="5" width="5.42578125" bestFit="1" customWidth="1"/>
  </cols>
  <sheetData>
    <row r="1" spans="1:5" x14ac:dyDescent="0.25">
      <c r="A1" t="s">
        <v>86</v>
      </c>
    </row>
    <row r="2" spans="1:5" x14ac:dyDescent="0.25">
      <c r="A2" t="s">
        <v>15</v>
      </c>
      <c r="B2" t="s">
        <v>58</v>
      </c>
      <c r="C2" t="s">
        <v>59</v>
      </c>
      <c r="D2" t="s">
        <v>60</v>
      </c>
      <c r="E2" t="s">
        <v>16</v>
      </c>
    </row>
    <row r="3" spans="1:5" x14ac:dyDescent="0.25">
      <c r="A3" t="s">
        <v>16</v>
      </c>
      <c r="B3">
        <v>36</v>
      </c>
      <c r="C3">
        <v>63</v>
      </c>
      <c r="D3">
        <v>70</v>
      </c>
      <c r="E3">
        <v>169</v>
      </c>
    </row>
    <row r="4" spans="1:5" x14ac:dyDescent="0.25">
      <c r="A4" t="s">
        <v>77</v>
      </c>
      <c r="B4">
        <v>0</v>
      </c>
      <c r="C4">
        <v>0</v>
      </c>
      <c r="D4">
        <v>0</v>
      </c>
      <c r="E4">
        <v>0</v>
      </c>
    </row>
    <row r="5" spans="1:5" x14ac:dyDescent="0.25">
      <c r="A5" t="s">
        <v>78</v>
      </c>
      <c r="B5">
        <v>6</v>
      </c>
      <c r="C5">
        <v>5</v>
      </c>
      <c r="D5">
        <v>4</v>
      </c>
      <c r="E5">
        <v>15</v>
      </c>
    </row>
    <row r="6" spans="1:5" x14ac:dyDescent="0.25">
      <c r="A6" t="s">
        <v>42</v>
      </c>
      <c r="B6">
        <v>0</v>
      </c>
      <c r="C6">
        <v>0</v>
      </c>
      <c r="D6">
        <v>0</v>
      </c>
      <c r="E6">
        <v>0</v>
      </c>
    </row>
    <row r="7" spans="1:5" x14ac:dyDescent="0.25">
      <c r="A7" t="s">
        <v>20</v>
      </c>
      <c r="B7">
        <v>0</v>
      </c>
      <c r="C7">
        <v>2</v>
      </c>
      <c r="D7">
        <v>4</v>
      </c>
      <c r="E7">
        <v>6</v>
      </c>
    </row>
    <row r="8" spans="1:5" x14ac:dyDescent="0.25">
      <c r="A8" t="s">
        <v>19</v>
      </c>
      <c r="B8">
        <v>5</v>
      </c>
      <c r="C8">
        <v>9</v>
      </c>
      <c r="D8">
        <v>9</v>
      </c>
      <c r="E8">
        <v>23</v>
      </c>
    </row>
    <row r="9" spans="1:5" x14ac:dyDescent="0.25">
      <c r="A9" t="s">
        <v>41</v>
      </c>
      <c r="B9">
        <v>0</v>
      </c>
      <c r="C9">
        <v>0</v>
      </c>
      <c r="D9">
        <v>0</v>
      </c>
      <c r="E9">
        <v>0</v>
      </c>
    </row>
    <row r="10" spans="1:5" x14ac:dyDescent="0.25">
      <c r="A10" t="s">
        <v>45</v>
      </c>
      <c r="B10">
        <v>0</v>
      </c>
      <c r="C10">
        <v>0</v>
      </c>
      <c r="D10">
        <v>0</v>
      </c>
      <c r="E10">
        <v>0</v>
      </c>
    </row>
    <row r="11" spans="1:5" x14ac:dyDescent="0.25">
      <c r="A11" t="s">
        <v>49</v>
      </c>
      <c r="B11">
        <v>0</v>
      </c>
      <c r="C11">
        <v>0</v>
      </c>
      <c r="D11">
        <v>0</v>
      </c>
      <c r="E11">
        <v>0</v>
      </c>
    </row>
    <row r="12" spans="1:5" x14ac:dyDescent="0.25">
      <c r="A12" t="s">
        <v>39</v>
      </c>
      <c r="B12">
        <v>0</v>
      </c>
      <c r="C12">
        <v>0</v>
      </c>
      <c r="D12">
        <v>0</v>
      </c>
      <c r="E12">
        <v>0</v>
      </c>
    </row>
    <row r="13" spans="1:5" x14ac:dyDescent="0.25">
      <c r="A13" t="s">
        <v>44</v>
      </c>
      <c r="B13">
        <v>0</v>
      </c>
      <c r="C13">
        <v>0</v>
      </c>
      <c r="D13">
        <v>0</v>
      </c>
      <c r="E13">
        <v>0</v>
      </c>
    </row>
    <row r="14" spans="1:5" x14ac:dyDescent="0.25">
      <c r="A14" t="s">
        <v>43</v>
      </c>
      <c r="B14">
        <v>0</v>
      </c>
      <c r="C14">
        <v>3</v>
      </c>
      <c r="D14">
        <v>4</v>
      </c>
      <c r="E14">
        <v>7</v>
      </c>
    </row>
    <row r="15" spans="1:5" x14ac:dyDescent="0.25">
      <c r="A15" t="s">
        <v>40</v>
      </c>
      <c r="B15">
        <v>0</v>
      </c>
      <c r="C15">
        <v>0</v>
      </c>
      <c r="D15">
        <v>0</v>
      </c>
      <c r="E15">
        <v>0</v>
      </c>
    </row>
    <row r="16" spans="1:5" x14ac:dyDescent="0.25">
      <c r="A16" t="s">
        <v>81</v>
      </c>
      <c r="B16">
        <v>0</v>
      </c>
      <c r="C16">
        <v>0</v>
      </c>
      <c r="D16">
        <v>0</v>
      </c>
      <c r="E16">
        <v>0</v>
      </c>
    </row>
    <row r="17" spans="1:5" x14ac:dyDescent="0.25">
      <c r="A17" t="s">
        <v>21</v>
      </c>
      <c r="B17">
        <v>0</v>
      </c>
      <c r="C17">
        <v>0</v>
      </c>
      <c r="D17">
        <v>0</v>
      </c>
      <c r="E17">
        <v>0</v>
      </c>
    </row>
    <row r="18" spans="1:5" x14ac:dyDescent="0.25">
      <c r="A18" t="s">
        <v>38</v>
      </c>
      <c r="B18">
        <v>0</v>
      </c>
      <c r="C18">
        <v>0</v>
      </c>
      <c r="D18">
        <v>0</v>
      </c>
      <c r="E18">
        <v>0</v>
      </c>
    </row>
    <row r="19" spans="1:5" x14ac:dyDescent="0.25">
      <c r="A19" t="s">
        <v>82</v>
      </c>
      <c r="B19">
        <v>0</v>
      </c>
      <c r="C19">
        <v>0</v>
      </c>
      <c r="D19">
        <v>2</v>
      </c>
      <c r="E19">
        <v>2</v>
      </c>
    </row>
    <row r="20" spans="1:5" x14ac:dyDescent="0.25">
      <c r="A20" t="s">
        <v>24</v>
      </c>
      <c r="B20">
        <v>0</v>
      </c>
      <c r="C20">
        <v>0</v>
      </c>
      <c r="D20">
        <v>0</v>
      </c>
      <c r="E20">
        <v>0</v>
      </c>
    </row>
    <row r="21" spans="1:5" x14ac:dyDescent="0.25">
      <c r="A21" t="s">
        <v>47</v>
      </c>
      <c r="B21">
        <v>5</v>
      </c>
      <c r="C21">
        <v>9</v>
      </c>
      <c r="D21">
        <v>9</v>
      </c>
      <c r="E21">
        <v>23</v>
      </c>
    </row>
    <row r="22" spans="1:5" x14ac:dyDescent="0.25">
      <c r="A22" t="s">
        <v>23</v>
      </c>
      <c r="B22">
        <v>6</v>
      </c>
      <c r="C22">
        <v>9</v>
      </c>
      <c r="D22">
        <v>9</v>
      </c>
      <c r="E22">
        <v>24</v>
      </c>
    </row>
    <row r="23" spans="1:5" x14ac:dyDescent="0.25">
      <c r="A23" t="s">
        <v>25</v>
      </c>
      <c r="B23">
        <v>0</v>
      </c>
      <c r="C23">
        <v>0</v>
      </c>
      <c r="D23">
        <v>0</v>
      </c>
      <c r="E23">
        <v>0</v>
      </c>
    </row>
    <row r="24" spans="1:5" x14ac:dyDescent="0.25">
      <c r="A24" t="s">
        <v>26</v>
      </c>
      <c r="B24">
        <v>1</v>
      </c>
      <c r="C24">
        <v>6</v>
      </c>
      <c r="D24">
        <v>4</v>
      </c>
      <c r="E24">
        <v>11</v>
      </c>
    </row>
    <row r="25" spans="1:5" x14ac:dyDescent="0.25">
      <c r="A25" t="s">
        <v>28</v>
      </c>
      <c r="B25">
        <v>0</v>
      </c>
      <c r="C25">
        <v>0</v>
      </c>
      <c r="D25">
        <v>0</v>
      </c>
      <c r="E25">
        <v>0</v>
      </c>
    </row>
    <row r="26" spans="1:5" x14ac:dyDescent="0.25">
      <c r="A26" t="s">
        <v>48</v>
      </c>
      <c r="B26">
        <v>0</v>
      </c>
      <c r="C26">
        <v>0</v>
      </c>
      <c r="D26">
        <v>0</v>
      </c>
      <c r="E26">
        <v>0</v>
      </c>
    </row>
    <row r="27" spans="1:5" x14ac:dyDescent="0.25">
      <c r="A27" t="s">
        <v>27</v>
      </c>
      <c r="B27">
        <v>0</v>
      </c>
      <c r="C27">
        <v>0</v>
      </c>
      <c r="D27">
        <v>0</v>
      </c>
      <c r="E27">
        <v>0</v>
      </c>
    </row>
    <row r="28" spans="1:5" x14ac:dyDescent="0.25">
      <c r="A28" t="s">
        <v>46</v>
      </c>
      <c r="B28">
        <v>6</v>
      </c>
      <c r="C28">
        <v>9</v>
      </c>
      <c r="D28">
        <v>9</v>
      </c>
      <c r="E28">
        <v>24</v>
      </c>
    </row>
    <row r="29" spans="1:5" x14ac:dyDescent="0.25">
      <c r="A29" t="s">
        <v>29</v>
      </c>
      <c r="B29">
        <v>0</v>
      </c>
      <c r="C29">
        <v>0</v>
      </c>
      <c r="D29">
        <v>0</v>
      </c>
      <c r="E29">
        <v>0</v>
      </c>
    </row>
    <row r="30" spans="1:5" x14ac:dyDescent="0.25">
      <c r="A30" t="s">
        <v>35</v>
      </c>
      <c r="B30">
        <v>0</v>
      </c>
      <c r="C30">
        <v>0</v>
      </c>
      <c r="D30">
        <v>0</v>
      </c>
      <c r="E30">
        <v>0</v>
      </c>
    </row>
    <row r="31" spans="1:5" x14ac:dyDescent="0.25">
      <c r="A31" t="s">
        <v>31</v>
      </c>
      <c r="B31">
        <v>1</v>
      </c>
      <c r="C31">
        <v>2</v>
      </c>
      <c r="D31">
        <v>5</v>
      </c>
      <c r="E31">
        <v>8</v>
      </c>
    </row>
    <row r="32" spans="1:5" x14ac:dyDescent="0.25">
      <c r="A32" t="s">
        <v>32</v>
      </c>
      <c r="B32">
        <v>6</v>
      </c>
      <c r="C32">
        <v>9</v>
      </c>
      <c r="D32">
        <v>9</v>
      </c>
      <c r="E32">
        <v>24</v>
      </c>
    </row>
    <row r="33" spans="1:5" x14ac:dyDescent="0.25">
      <c r="A33" t="s">
        <v>36</v>
      </c>
      <c r="B33">
        <v>0</v>
      </c>
      <c r="C33">
        <v>0</v>
      </c>
      <c r="D33">
        <v>0</v>
      </c>
      <c r="E33">
        <v>0</v>
      </c>
    </row>
    <row r="34" spans="1:5" x14ac:dyDescent="0.25">
      <c r="A34" t="s">
        <v>33</v>
      </c>
      <c r="B34">
        <v>0</v>
      </c>
      <c r="C34">
        <v>0</v>
      </c>
      <c r="D34">
        <v>0</v>
      </c>
      <c r="E34">
        <v>0</v>
      </c>
    </row>
    <row r="35" spans="1:5" x14ac:dyDescent="0.25">
      <c r="A35" t="s">
        <v>34</v>
      </c>
      <c r="B35">
        <v>0</v>
      </c>
      <c r="C35">
        <v>0</v>
      </c>
      <c r="D35">
        <v>2</v>
      </c>
      <c r="E35">
        <v>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CCB44-1415-43AE-88BB-90069564C73B}">
  <sheetPr codeName="Hoja8"/>
  <dimension ref="A1:E6"/>
  <sheetViews>
    <sheetView showGridLines="0" zoomScaleNormal="100" workbookViewId="0">
      <selection activeCell="A12" sqref="A12"/>
    </sheetView>
  </sheetViews>
  <sheetFormatPr baseColWidth="10" defaultColWidth="11.5703125" defaultRowHeight="15" x14ac:dyDescent="0.25"/>
  <cols>
    <col min="1" max="1" width="98.7109375" bestFit="1" customWidth="1"/>
    <col min="2" max="2" width="5.28515625" bestFit="1" customWidth="1"/>
    <col min="3" max="3" width="5.85546875" bestFit="1" customWidth="1"/>
    <col min="4" max="4" width="5.7109375" bestFit="1" customWidth="1"/>
    <col min="5" max="5" width="5.42578125" bestFit="1" customWidth="1"/>
    <col min="6" max="9" width="22.7109375" customWidth="1"/>
  </cols>
  <sheetData>
    <row r="1" spans="1:5" x14ac:dyDescent="0.25">
      <c r="A1" t="s">
        <v>87</v>
      </c>
    </row>
    <row r="2" spans="1:5" x14ac:dyDescent="0.25">
      <c r="A2" t="s">
        <v>7</v>
      </c>
      <c r="B2" t="s">
        <v>58</v>
      </c>
      <c r="C2" t="s">
        <v>59</v>
      </c>
      <c r="D2" t="s">
        <v>60</v>
      </c>
      <c r="E2" t="s">
        <v>16</v>
      </c>
    </row>
    <row r="3" spans="1:5" x14ac:dyDescent="0.25">
      <c r="A3" t="s">
        <v>16</v>
      </c>
      <c r="B3">
        <v>22</v>
      </c>
      <c r="C3">
        <v>52</v>
      </c>
      <c r="D3">
        <v>72</v>
      </c>
      <c r="E3">
        <v>146</v>
      </c>
    </row>
    <row r="4" spans="1:5" x14ac:dyDescent="0.25">
      <c r="A4" t="s">
        <v>4</v>
      </c>
      <c r="B4">
        <v>22</v>
      </c>
      <c r="C4">
        <v>52</v>
      </c>
      <c r="D4">
        <v>72</v>
      </c>
      <c r="E4">
        <v>146</v>
      </c>
    </row>
    <row r="5" spans="1:5" x14ac:dyDescent="0.25">
      <c r="A5" t="s">
        <v>5</v>
      </c>
      <c r="B5">
        <v>0</v>
      </c>
      <c r="C5">
        <v>0</v>
      </c>
      <c r="D5">
        <v>0</v>
      </c>
      <c r="E5">
        <v>0</v>
      </c>
    </row>
    <row r="6" spans="1:5" x14ac:dyDescent="0.25">
      <c r="A6" t="s">
        <v>6</v>
      </c>
      <c r="B6">
        <v>0</v>
      </c>
      <c r="C6">
        <v>0</v>
      </c>
      <c r="D6">
        <v>0</v>
      </c>
      <c r="E6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09A6C-F93B-417B-B098-00667AFF82A1}">
  <sheetPr codeName="Hoja9"/>
  <dimension ref="A1:E10"/>
  <sheetViews>
    <sheetView showGridLines="0" zoomScaleNormal="100" workbookViewId="0">
      <pane xSplit="5" ySplit="2" topLeftCell="F3" activePane="bottomRight" state="frozenSplit"/>
      <selection pane="topRight" activeCell="D1" sqref="D1"/>
      <selection pane="bottomLeft" activeCell="A5" sqref="A5"/>
      <selection pane="bottomRight" activeCell="A9" sqref="A9"/>
    </sheetView>
  </sheetViews>
  <sheetFormatPr baseColWidth="10" defaultColWidth="11.5703125" defaultRowHeight="15" x14ac:dyDescent="0.25"/>
  <cols>
    <col min="1" max="1" width="128" bestFit="1" customWidth="1"/>
    <col min="2" max="2" width="5.28515625" bestFit="1" customWidth="1"/>
    <col min="3" max="3" width="5.85546875" bestFit="1" customWidth="1"/>
    <col min="4" max="4" width="5.7109375" bestFit="1" customWidth="1"/>
    <col min="5" max="5" width="5.42578125" bestFit="1" customWidth="1"/>
    <col min="6" max="9" width="22.7109375" customWidth="1"/>
  </cols>
  <sheetData>
    <row r="1" spans="1:5" x14ac:dyDescent="0.25">
      <c r="A1" t="s">
        <v>88</v>
      </c>
    </row>
    <row r="2" spans="1:5" x14ac:dyDescent="0.25">
      <c r="A2" t="s">
        <v>10</v>
      </c>
      <c r="B2" t="s">
        <v>58</v>
      </c>
      <c r="C2" t="s">
        <v>59</v>
      </c>
      <c r="D2" t="s">
        <v>60</v>
      </c>
      <c r="E2" t="s">
        <v>16</v>
      </c>
    </row>
    <row r="3" spans="1:5" x14ac:dyDescent="0.25">
      <c r="A3" t="s">
        <v>16</v>
      </c>
      <c r="B3">
        <v>0</v>
      </c>
      <c r="C3">
        <v>5</v>
      </c>
      <c r="D3">
        <v>6</v>
      </c>
      <c r="E3">
        <v>11</v>
      </c>
    </row>
    <row r="4" spans="1:5" x14ac:dyDescent="0.25">
      <c r="A4" t="s">
        <v>69</v>
      </c>
      <c r="B4">
        <v>0</v>
      </c>
      <c r="C4">
        <v>0</v>
      </c>
      <c r="D4">
        <v>1</v>
      </c>
      <c r="E4">
        <v>1</v>
      </c>
    </row>
    <row r="5" spans="1:5" x14ac:dyDescent="0.25">
      <c r="A5" t="s">
        <v>70</v>
      </c>
      <c r="B5">
        <v>0</v>
      </c>
      <c r="C5">
        <v>1</v>
      </c>
      <c r="D5">
        <v>1</v>
      </c>
      <c r="E5">
        <v>2</v>
      </c>
    </row>
    <row r="6" spans="1:5" x14ac:dyDescent="0.25">
      <c r="A6" t="s">
        <v>71</v>
      </c>
      <c r="B6">
        <v>0</v>
      </c>
      <c r="C6">
        <v>3</v>
      </c>
      <c r="D6">
        <v>2</v>
      </c>
      <c r="E6">
        <v>5</v>
      </c>
    </row>
    <row r="7" spans="1:5" x14ac:dyDescent="0.25">
      <c r="A7" t="s">
        <v>72</v>
      </c>
      <c r="B7">
        <v>0</v>
      </c>
      <c r="C7">
        <v>1</v>
      </c>
      <c r="D7">
        <v>0</v>
      </c>
      <c r="E7">
        <v>1</v>
      </c>
    </row>
    <row r="8" spans="1:5" x14ac:dyDescent="0.25">
      <c r="A8" t="s">
        <v>73</v>
      </c>
      <c r="B8">
        <v>0</v>
      </c>
      <c r="C8">
        <v>0</v>
      </c>
      <c r="D8">
        <v>0</v>
      </c>
      <c r="E8">
        <v>0</v>
      </c>
    </row>
    <row r="9" spans="1:5" x14ac:dyDescent="0.25">
      <c r="A9" t="s">
        <v>74</v>
      </c>
      <c r="B9">
        <v>0</v>
      </c>
      <c r="C9">
        <v>0</v>
      </c>
      <c r="D9">
        <v>1</v>
      </c>
      <c r="E9">
        <v>1</v>
      </c>
    </row>
    <row r="10" spans="1:5" x14ac:dyDescent="0.25">
      <c r="A10" t="s">
        <v>80</v>
      </c>
      <c r="B10">
        <v>0</v>
      </c>
      <c r="C10">
        <v>0</v>
      </c>
      <c r="D10">
        <v>1</v>
      </c>
      <c r="E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Servicios Generales</vt:lpstr>
      <vt:lpstr>Mercados por provincia</vt:lpstr>
      <vt:lpstr>Bodegas por provincia</vt:lpstr>
      <vt:lpstr>DATA C. Canales</vt:lpstr>
      <vt:lpstr>DATA C.Beneficiarios Canales</vt:lpstr>
      <vt:lpstr>DATA C.Bodegas - Provincia</vt:lpstr>
      <vt:lpstr>DATA C. Mercados - Provincia</vt:lpstr>
      <vt:lpstr>DATA C.Productores beneficiados</vt:lpstr>
      <vt:lpstr>DATA C. Talleres</vt:lpstr>
      <vt:lpstr>DATA C.  Beneficiarios Talleres</vt:lpstr>
      <vt:lpstr>Provincias RD</vt:lpstr>
      <vt:lpstr>Trimestres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Gustavo Sanchez Montero</dc:creator>
  <cp:lastModifiedBy>Eimy Gomez</cp:lastModifiedBy>
  <dcterms:created xsi:type="dcterms:W3CDTF">2021-03-24T18:34:32Z</dcterms:created>
  <dcterms:modified xsi:type="dcterms:W3CDTF">2021-12-14T00:00:09Z</dcterms:modified>
</cp:coreProperties>
</file>