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ENVIOS DIGECOG\ESTADOS MODIFICADOS\ESTADO DEFINITIVO ENVIADO\"/>
    </mc:Choice>
  </mc:AlternateContent>
  <xr:revisionPtr revIDLastSave="0" documentId="8_{C974BEA2-AFF1-43CF-9102-7E207F4B8578}" xr6:coauthVersionLast="47" xr6:coauthVersionMax="47" xr10:uidLastSave="{00000000-0000-0000-0000-000000000000}"/>
  <bookViews>
    <workbookView xWindow="-120" yWindow="-120" windowWidth="24240" windowHeight="13140" xr2:uid="{ED682CC0-CC72-4B94-9453-762D88C339C7}"/>
  </bookViews>
  <sheets>
    <sheet name="EFE" sheetId="1" r:id="rId1"/>
  </sheets>
  <externalReferences>
    <externalReference r:id="rId2"/>
  </externalReferences>
  <definedNames>
    <definedName name="_xlnm.Print_Area" localSheetId="0">EFE!$A$1:$D$50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C31" i="1"/>
  <c r="C33" i="1" s="1"/>
  <c r="D26" i="1"/>
  <c r="C24" i="1"/>
  <c r="C26" i="1" s="1"/>
  <c r="C18" i="1"/>
  <c r="C17" i="1"/>
  <c r="D16" i="1"/>
  <c r="D21" i="1" s="1"/>
  <c r="C16" i="1"/>
  <c r="C21" i="1" s="1"/>
  <c r="C15" i="1"/>
  <c r="C14" i="1"/>
  <c r="D35" i="1" l="1"/>
  <c r="D39" i="1" s="1"/>
  <c r="C35" i="1"/>
  <c r="C39" i="1" s="1"/>
</calcChain>
</file>

<file path=xl/sharedStrings.xml><?xml version="1.0" encoding="utf-8"?>
<sst xmlns="http://schemas.openxmlformats.org/spreadsheetml/2006/main" count="29" uniqueCount="29">
  <si>
    <t>ESTADO DE FLUJO DE EFECTIVO</t>
  </si>
  <si>
    <t>Del Ejercicio terminado el 31 de diciembre de 2025 y 2024</t>
  </si>
  <si>
    <t>(Valores en RD$)</t>
  </si>
  <si>
    <t>Flujos de efectivo procedentes de actividades de operación (AOP):</t>
  </si>
  <si>
    <t>Cobros por venta de bienes y servicios y arrendamientos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</si>
  <si>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</si>
  <si>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</si>
  <si>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</si>
  <si>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</si>
  <si>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Otros pagos </t>
  </si>
  <si>
    <t>Otros Activos</t>
  </si>
  <si>
    <t>Flujos de efectivo netos de las actividades de operación</t>
  </si>
  <si>
    <t>Flujos de efectivo de las actividades de inversión (AINV)</t>
  </si>
  <si>
    <t xml:space="preserve">Pagos por adquisición de propiedad, planta y equipo </t>
  </si>
  <si>
    <t>Efectivo neto usado en las actividades de inversión</t>
  </si>
  <si>
    <t>Flujos de efectivo de las actividades de financiación</t>
  </si>
  <si>
    <t>Préstamo a Corto Plazo</t>
  </si>
  <si>
    <t>Pago reembolso en efectivo de los montos recibidos en préstamos, pagarés, hipotecas</t>
  </si>
  <si>
    <t>Flujos de efectivo netos por las actividades de financiación</t>
  </si>
  <si>
    <t>Incremento / Disminución neta del Efectivo y Equivalentes</t>
  </si>
  <si>
    <t>Efectivo y Equivalente de Efectivo Disponible al Inicio del Periodo</t>
  </si>
  <si>
    <t>Efectivo y Equivalente de Efectivo al Final del Periodo</t>
  </si>
  <si>
    <t>Las notas a los Estados Financieros forman parte integral de los mismos</t>
  </si>
  <si>
    <t>Ing.David Herrera Diaz</t>
  </si>
  <si>
    <t>Director Ejecutivo</t>
  </si>
  <si>
    <t>Lic. Hector Nicolas Marte Deschapms</t>
  </si>
  <si>
    <t>Licda. Carolina Irene Mendez Heredia</t>
  </si>
  <si>
    <t>Director Administrativo y Financiero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</si>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</sst>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rus BT"/>
    </font>
    <font>
      <sz val="10"/>
      <name val="Arrus BT"/>
    </font>
    <font>
      <b/>
      <sz val="8"/>
      <color indexed="8"/>
      <name val="Times New Roman"/>
      <family val="1"/>
    </font>
    <font>
      <sz val="8"/>
      <name val="Arrus BT"/>
    </font>
    <font>
      <b/>
      <sz val="8"/>
      <name val="Arrus BT"/>
    </font>
    <font>
      <b/>
      <sz val="8"/>
      <name val="Arial"/>
      <family val="2"/>
    </font>
    <font>
      <sz val="10"/>
      <name val="Arial"/>
      <family val="2"/>
    </font>
    <font>
      <b/>
      <sz val="8"/>
      <name val="Arrus BT"/>
      <family val="1"/>
    </font>
    <font>
      <sz val="8"/>
      <color indexed="8"/>
      <name val="Tahoma"/>
      <family val="2"/>
    </font>
    <font>
      <sz val="8"/>
      <color indexed="8"/>
      <name val="Times New Roman"/>
      <family val="1"/>
    </font>
    <font>
      <sz val="8"/>
      <name val="Arrus BT"/>
      <family val="1"/>
    </font>
    <font>
      <sz val="8"/>
      <name val="Arial"/>
      <family val="2"/>
    </font>
    <font>
      <b/>
      <sz val="8"/>
      <name val="Times New Roman"/>
      <family val="1"/>
    </font>
    <font>
      <b/>
      <u/>
      <sz val="11"/>
      <name val="Arrus BT"/>
      <family val="1"/>
    </font>
    <font>
      <b/>
      <u/>
      <sz val="11"/>
      <name val="Arial"/>
      <family val="2"/>
    </font>
    <font>
      <sz val="12"/>
      <name val="Arrus B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wrapText="1"/>
    </xf>
    <xf numFmtId="39" fontId="8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left" vertical="center" wrapText="1" indent="3"/>
    </xf>
    <xf numFmtId="0" fontId="10" fillId="2" borderId="1" xfId="2" applyFont="1" applyFill="1" applyBorder="1" applyAlignment="1">
      <alignment horizontal="left" indent="3"/>
    </xf>
    <xf numFmtId="40" fontId="3" fillId="0" borderId="0" xfId="0" applyNumberFormat="1" applyFont="1"/>
    <xf numFmtId="0" fontId="3" fillId="2" borderId="1" xfId="1" applyFont="1" applyFill="1" applyBorder="1" applyAlignment="1">
      <alignment wrapText="1"/>
    </xf>
    <xf numFmtId="39" fontId="11" fillId="2" borderId="1" xfId="0" applyNumberFormat="1" applyFont="1" applyFill="1" applyBorder="1"/>
    <xf numFmtId="39" fontId="8" fillId="2" borderId="2" xfId="0" applyNumberFormat="1" applyFont="1" applyFill="1" applyBorder="1" applyAlignment="1">
      <alignment horizontal="right"/>
    </xf>
    <xf numFmtId="39" fontId="8" fillId="2" borderId="3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39" fontId="11" fillId="2" borderId="3" xfId="0" applyNumberFormat="1" applyFont="1" applyFill="1" applyBorder="1"/>
    <xf numFmtId="0" fontId="7" fillId="2" borderId="1" xfId="2" applyFont="1" applyFill="1" applyBorder="1" applyAlignment="1">
      <alignment horizontal="left" indent="3"/>
    </xf>
    <xf numFmtId="39" fontId="5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/>
    </xf>
    <xf numFmtId="39" fontId="11" fillId="2" borderId="2" xfId="0" applyNumberFormat="1" applyFont="1" applyFill="1" applyBorder="1"/>
    <xf numFmtId="39" fontId="5" fillId="2" borderId="2" xfId="0" applyNumberFormat="1" applyFont="1" applyFill="1" applyBorder="1"/>
    <xf numFmtId="0" fontId="10" fillId="2" borderId="1" xfId="2" applyFont="1" applyFill="1" applyBorder="1"/>
    <xf numFmtId="39" fontId="3" fillId="2" borderId="3" xfId="0" applyNumberFormat="1" applyFont="1" applyFill="1" applyBorder="1"/>
    <xf numFmtId="39" fontId="3" fillId="0" borderId="0" xfId="0" applyNumberFormat="1" applyFont="1"/>
    <xf numFmtId="0" fontId="12" fillId="2" borderId="0" xfId="0" applyFont="1" applyFill="1" applyAlignment="1">
      <alignment horizontal="left"/>
    </xf>
    <xf numFmtId="0" fontId="13" fillId="2" borderId="0" xfId="1" applyFont="1" applyFill="1" applyAlignment="1">
      <alignment horizontal="center"/>
    </xf>
    <xf numFmtId="0" fontId="13" fillId="2" borderId="0" xfId="1" applyFont="1" applyFill="1"/>
    <xf numFmtId="0" fontId="13" fillId="2" borderId="0" xfId="1" applyFont="1" applyFill="1" applyAlignment="1">
      <alignment horizontal="center"/>
    </xf>
    <xf numFmtId="0" fontId="6" fillId="0" borderId="0" xfId="1"/>
    <xf numFmtId="0" fontId="14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/>
    </xf>
    <xf numFmtId="0" fontId="6" fillId="2" borderId="0" xfId="1" applyFill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</cellXfs>
  <cellStyles count="3">
    <cellStyle name="Normal" xfId="0" builtinId="0"/>
    <cellStyle name="Normal_Hoja1 (2)" xfId="1" xr:uid="{E7D70F8F-67AD-4138-81B5-67404123E60E}"/>
    <cellStyle name="Normal_Hoja1 (3)" xfId="2" xr:uid="{B8956E36-32E6-40BB-81A1-C98EE6BD2E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</xdr:rowOff>
    </xdr:from>
    <xdr:to>
      <xdr:col>3</xdr:col>
      <xdr:colOff>914400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D60224-9555-488E-9779-DC5758969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"/>
          <a:ext cx="5895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endez\Desktop\ENVIOS%20DIGECOG\ESTADOS%20MODIFICADOS\ESTADOS%202025%20DIRECCION%20GENERAL%20DE%20CONTABILIDAD%20finalizado.xls" TargetMode="External"/><Relationship Id="rId1" Type="http://schemas.openxmlformats.org/officeDocument/2006/relationships/externalLinkPath" Target="/Users/cmendez/Desktop/ENVIOS%20DIGECOG/ESTADOS%20MODIFICADOS/ESTADOS%202025%20DIRECCION%20GENERAL%20DE%20CONTABILIDAD%20finaliz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ERF"/>
      <sheetName val="EFE"/>
      <sheetName val="ECPN"/>
      <sheetName val="NBG"/>
      <sheetName val=" Nota, 11"/>
      <sheetName val="NER"/>
      <sheetName val="ABG"/>
      <sheetName val="BG (2)"/>
    </sheetNames>
    <sheetDataSet>
      <sheetData sheetId="0"/>
      <sheetData sheetId="1">
        <row r="38">
          <cell r="C38">
            <v>987955577.93999982</v>
          </cell>
        </row>
      </sheetData>
      <sheetData sheetId="2"/>
      <sheetData sheetId="3"/>
      <sheetData sheetId="4">
        <row r="47">
          <cell r="B47">
            <v>604815988.85800004</v>
          </cell>
        </row>
      </sheetData>
      <sheetData sheetId="5">
        <row r="28">
          <cell r="I28">
            <v>354173088.79000002</v>
          </cell>
        </row>
        <row r="32">
          <cell r="I32">
            <v>6244436.2999999998</v>
          </cell>
        </row>
      </sheetData>
      <sheetData sheetId="6">
        <row r="45">
          <cell r="C45">
            <v>1962134719.6299999</v>
          </cell>
        </row>
        <row r="47">
          <cell r="C47">
            <v>384500000</v>
          </cell>
        </row>
        <row r="50">
          <cell r="C50">
            <v>2500000</v>
          </cell>
        </row>
        <row r="62">
          <cell r="C62">
            <v>150395699.81</v>
          </cell>
        </row>
        <row r="69">
          <cell r="C69">
            <v>616737.24</v>
          </cell>
        </row>
        <row r="109">
          <cell r="F109">
            <v>885507099.52999997</v>
          </cell>
          <cell r="H109">
            <v>80691626.599999994</v>
          </cell>
        </row>
        <row r="171">
          <cell r="C171">
            <v>615285.61</v>
          </cell>
        </row>
      </sheetData>
      <sheetData sheetId="7">
        <row r="44">
          <cell r="C44">
            <v>34879170.549999997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FFAF-E5FF-41AA-A0E3-24D34C6DF1F9}">
  <dimension ref="A8:F52"/>
  <sheetViews>
    <sheetView tabSelected="1" zoomScaleNormal="100" workbookViewId="0">
      <selection activeCell="A44" sqref="A44:IV44"/>
    </sheetView>
  </sheetViews>
  <sheetFormatPr baseColWidth="10" defaultRowHeight="11.25"/>
  <cols>
    <col min="1" max="1" width="54.7109375" style="2" customWidth="1"/>
    <col min="2" max="2" width="5.5703125" style="2" hidden="1" customWidth="1"/>
    <col min="3" max="3" width="22.7109375" style="2" customWidth="1"/>
    <col min="4" max="4" width="17.42578125" style="2" customWidth="1"/>
    <col min="5" max="5" width="32.7109375" style="2" customWidth="1"/>
    <col min="6" max="6" width="12.28515625" style="2" bestFit="1" customWidth="1"/>
    <col min="7" max="256" width="11.42578125" style="2"/>
    <col min="257" max="257" width="54.7109375" style="2" customWidth="1"/>
    <col min="258" max="258" width="0" style="2" hidden="1" customWidth="1"/>
    <col min="259" max="259" width="22.7109375" style="2" customWidth="1"/>
    <col min="260" max="260" width="17.42578125" style="2" customWidth="1"/>
    <col min="261" max="261" width="32.7109375" style="2" customWidth="1"/>
    <col min="262" max="262" width="12.28515625" style="2" bestFit="1" customWidth="1"/>
    <col min="263" max="512" width="11.42578125" style="2"/>
    <col min="513" max="513" width="54.7109375" style="2" customWidth="1"/>
    <col min="514" max="514" width="0" style="2" hidden="1" customWidth="1"/>
    <col min="515" max="515" width="22.7109375" style="2" customWidth="1"/>
    <col min="516" max="516" width="17.42578125" style="2" customWidth="1"/>
    <col min="517" max="517" width="32.7109375" style="2" customWidth="1"/>
    <col min="518" max="518" width="12.28515625" style="2" bestFit="1" customWidth="1"/>
    <col min="519" max="768" width="11.42578125" style="2"/>
    <col min="769" max="769" width="54.7109375" style="2" customWidth="1"/>
    <col min="770" max="770" width="0" style="2" hidden="1" customWidth="1"/>
    <col min="771" max="771" width="22.7109375" style="2" customWidth="1"/>
    <col min="772" max="772" width="17.42578125" style="2" customWidth="1"/>
    <col min="773" max="773" width="32.7109375" style="2" customWidth="1"/>
    <col min="774" max="774" width="12.28515625" style="2" bestFit="1" customWidth="1"/>
    <col min="775" max="1024" width="11.42578125" style="2"/>
    <col min="1025" max="1025" width="54.7109375" style="2" customWidth="1"/>
    <col min="1026" max="1026" width="0" style="2" hidden="1" customWidth="1"/>
    <col min="1027" max="1027" width="22.7109375" style="2" customWidth="1"/>
    <col min="1028" max="1028" width="17.42578125" style="2" customWidth="1"/>
    <col min="1029" max="1029" width="32.7109375" style="2" customWidth="1"/>
    <col min="1030" max="1030" width="12.28515625" style="2" bestFit="1" customWidth="1"/>
    <col min="1031" max="1280" width="11.42578125" style="2"/>
    <col min="1281" max="1281" width="54.7109375" style="2" customWidth="1"/>
    <col min="1282" max="1282" width="0" style="2" hidden="1" customWidth="1"/>
    <col min="1283" max="1283" width="22.7109375" style="2" customWidth="1"/>
    <col min="1284" max="1284" width="17.42578125" style="2" customWidth="1"/>
    <col min="1285" max="1285" width="32.7109375" style="2" customWidth="1"/>
    <col min="1286" max="1286" width="12.28515625" style="2" bestFit="1" customWidth="1"/>
    <col min="1287" max="1536" width="11.42578125" style="2"/>
    <col min="1537" max="1537" width="54.7109375" style="2" customWidth="1"/>
    <col min="1538" max="1538" width="0" style="2" hidden="1" customWidth="1"/>
    <col min="1539" max="1539" width="22.7109375" style="2" customWidth="1"/>
    <col min="1540" max="1540" width="17.42578125" style="2" customWidth="1"/>
    <col min="1541" max="1541" width="32.7109375" style="2" customWidth="1"/>
    <col min="1542" max="1542" width="12.28515625" style="2" bestFit="1" customWidth="1"/>
    <col min="1543" max="1792" width="11.42578125" style="2"/>
    <col min="1793" max="1793" width="54.7109375" style="2" customWidth="1"/>
    <col min="1794" max="1794" width="0" style="2" hidden="1" customWidth="1"/>
    <col min="1795" max="1795" width="22.7109375" style="2" customWidth="1"/>
    <col min="1796" max="1796" width="17.42578125" style="2" customWidth="1"/>
    <col min="1797" max="1797" width="32.7109375" style="2" customWidth="1"/>
    <col min="1798" max="1798" width="12.28515625" style="2" bestFit="1" customWidth="1"/>
    <col min="1799" max="2048" width="11.42578125" style="2"/>
    <col min="2049" max="2049" width="54.7109375" style="2" customWidth="1"/>
    <col min="2050" max="2050" width="0" style="2" hidden="1" customWidth="1"/>
    <col min="2051" max="2051" width="22.7109375" style="2" customWidth="1"/>
    <col min="2052" max="2052" width="17.42578125" style="2" customWidth="1"/>
    <col min="2053" max="2053" width="32.7109375" style="2" customWidth="1"/>
    <col min="2054" max="2054" width="12.28515625" style="2" bestFit="1" customWidth="1"/>
    <col min="2055" max="2304" width="11.42578125" style="2"/>
    <col min="2305" max="2305" width="54.7109375" style="2" customWidth="1"/>
    <col min="2306" max="2306" width="0" style="2" hidden="1" customWidth="1"/>
    <col min="2307" max="2307" width="22.7109375" style="2" customWidth="1"/>
    <col min="2308" max="2308" width="17.42578125" style="2" customWidth="1"/>
    <col min="2309" max="2309" width="32.7109375" style="2" customWidth="1"/>
    <col min="2310" max="2310" width="12.28515625" style="2" bestFit="1" customWidth="1"/>
    <col min="2311" max="2560" width="11.42578125" style="2"/>
    <col min="2561" max="2561" width="54.7109375" style="2" customWidth="1"/>
    <col min="2562" max="2562" width="0" style="2" hidden="1" customWidth="1"/>
    <col min="2563" max="2563" width="22.7109375" style="2" customWidth="1"/>
    <col min="2564" max="2564" width="17.42578125" style="2" customWidth="1"/>
    <col min="2565" max="2565" width="32.7109375" style="2" customWidth="1"/>
    <col min="2566" max="2566" width="12.28515625" style="2" bestFit="1" customWidth="1"/>
    <col min="2567" max="2816" width="11.42578125" style="2"/>
    <col min="2817" max="2817" width="54.7109375" style="2" customWidth="1"/>
    <col min="2818" max="2818" width="0" style="2" hidden="1" customWidth="1"/>
    <col min="2819" max="2819" width="22.7109375" style="2" customWidth="1"/>
    <col min="2820" max="2820" width="17.42578125" style="2" customWidth="1"/>
    <col min="2821" max="2821" width="32.7109375" style="2" customWidth="1"/>
    <col min="2822" max="2822" width="12.28515625" style="2" bestFit="1" customWidth="1"/>
    <col min="2823" max="3072" width="11.42578125" style="2"/>
    <col min="3073" max="3073" width="54.7109375" style="2" customWidth="1"/>
    <col min="3074" max="3074" width="0" style="2" hidden="1" customWidth="1"/>
    <col min="3075" max="3075" width="22.7109375" style="2" customWidth="1"/>
    <col min="3076" max="3076" width="17.42578125" style="2" customWidth="1"/>
    <col min="3077" max="3077" width="32.7109375" style="2" customWidth="1"/>
    <col min="3078" max="3078" width="12.28515625" style="2" bestFit="1" customWidth="1"/>
    <col min="3079" max="3328" width="11.42578125" style="2"/>
    <col min="3329" max="3329" width="54.7109375" style="2" customWidth="1"/>
    <col min="3330" max="3330" width="0" style="2" hidden="1" customWidth="1"/>
    <col min="3331" max="3331" width="22.7109375" style="2" customWidth="1"/>
    <col min="3332" max="3332" width="17.42578125" style="2" customWidth="1"/>
    <col min="3333" max="3333" width="32.7109375" style="2" customWidth="1"/>
    <col min="3334" max="3334" width="12.28515625" style="2" bestFit="1" customWidth="1"/>
    <col min="3335" max="3584" width="11.42578125" style="2"/>
    <col min="3585" max="3585" width="54.7109375" style="2" customWidth="1"/>
    <col min="3586" max="3586" width="0" style="2" hidden="1" customWidth="1"/>
    <col min="3587" max="3587" width="22.7109375" style="2" customWidth="1"/>
    <col min="3588" max="3588" width="17.42578125" style="2" customWidth="1"/>
    <col min="3589" max="3589" width="32.7109375" style="2" customWidth="1"/>
    <col min="3590" max="3590" width="12.28515625" style="2" bestFit="1" customWidth="1"/>
    <col min="3591" max="3840" width="11.42578125" style="2"/>
    <col min="3841" max="3841" width="54.7109375" style="2" customWidth="1"/>
    <col min="3842" max="3842" width="0" style="2" hidden="1" customWidth="1"/>
    <col min="3843" max="3843" width="22.7109375" style="2" customWidth="1"/>
    <col min="3844" max="3844" width="17.42578125" style="2" customWidth="1"/>
    <col min="3845" max="3845" width="32.7109375" style="2" customWidth="1"/>
    <col min="3846" max="3846" width="12.28515625" style="2" bestFit="1" customWidth="1"/>
    <col min="3847" max="4096" width="11.42578125" style="2"/>
    <col min="4097" max="4097" width="54.7109375" style="2" customWidth="1"/>
    <col min="4098" max="4098" width="0" style="2" hidden="1" customWidth="1"/>
    <col min="4099" max="4099" width="22.7109375" style="2" customWidth="1"/>
    <col min="4100" max="4100" width="17.42578125" style="2" customWidth="1"/>
    <col min="4101" max="4101" width="32.7109375" style="2" customWidth="1"/>
    <col min="4102" max="4102" width="12.28515625" style="2" bestFit="1" customWidth="1"/>
    <col min="4103" max="4352" width="11.42578125" style="2"/>
    <col min="4353" max="4353" width="54.7109375" style="2" customWidth="1"/>
    <col min="4354" max="4354" width="0" style="2" hidden="1" customWidth="1"/>
    <col min="4355" max="4355" width="22.7109375" style="2" customWidth="1"/>
    <col min="4356" max="4356" width="17.42578125" style="2" customWidth="1"/>
    <col min="4357" max="4357" width="32.7109375" style="2" customWidth="1"/>
    <col min="4358" max="4358" width="12.28515625" style="2" bestFit="1" customWidth="1"/>
    <col min="4359" max="4608" width="11.42578125" style="2"/>
    <col min="4609" max="4609" width="54.7109375" style="2" customWidth="1"/>
    <col min="4610" max="4610" width="0" style="2" hidden="1" customWidth="1"/>
    <col min="4611" max="4611" width="22.7109375" style="2" customWidth="1"/>
    <col min="4612" max="4612" width="17.42578125" style="2" customWidth="1"/>
    <col min="4613" max="4613" width="32.7109375" style="2" customWidth="1"/>
    <col min="4614" max="4614" width="12.28515625" style="2" bestFit="1" customWidth="1"/>
    <col min="4615" max="4864" width="11.42578125" style="2"/>
    <col min="4865" max="4865" width="54.7109375" style="2" customWidth="1"/>
    <col min="4866" max="4866" width="0" style="2" hidden="1" customWidth="1"/>
    <col min="4867" max="4867" width="22.7109375" style="2" customWidth="1"/>
    <col min="4868" max="4868" width="17.42578125" style="2" customWidth="1"/>
    <col min="4869" max="4869" width="32.7109375" style="2" customWidth="1"/>
    <col min="4870" max="4870" width="12.28515625" style="2" bestFit="1" customWidth="1"/>
    <col min="4871" max="5120" width="11.42578125" style="2"/>
    <col min="5121" max="5121" width="54.7109375" style="2" customWidth="1"/>
    <col min="5122" max="5122" width="0" style="2" hidden="1" customWidth="1"/>
    <col min="5123" max="5123" width="22.7109375" style="2" customWidth="1"/>
    <col min="5124" max="5124" width="17.42578125" style="2" customWidth="1"/>
    <col min="5125" max="5125" width="32.7109375" style="2" customWidth="1"/>
    <col min="5126" max="5126" width="12.28515625" style="2" bestFit="1" customWidth="1"/>
    <col min="5127" max="5376" width="11.42578125" style="2"/>
    <col min="5377" max="5377" width="54.7109375" style="2" customWidth="1"/>
    <col min="5378" max="5378" width="0" style="2" hidden="1" customWidth="1"/>
    <col min="5379" max="5379" width="22.7109375" style="2" customWidth="1"/>
    <col min="5380" max="5380" width="17.42578125" style="2" customWidth="1"/>
    <col min="5381" max="5381" width="32.7109375" style="2" customWidth="1"/>
    <col min="5382" max="5382" width="12.28515625" style="2" bestFit="1" customWidth="1"/>
    <col min="5383" max="5632" width="11.42578125" style="2"/>
    <col min="5633" max="5633" width="54.7109375" style="2" customWidth="1"/>
    <col min="5634" max="5634" width="0" style="2" hidden="1" customWidth="1"/>
    <col min="5635" max="5635" width="22.7109375" style="2" customWidth="1"/>
    <col min="5636" max="5636" width="17.42578125" style="2" customWidth="1"/>
    <col min="5637" max="5637" width="32.7109375" style="2" customWidth="1"/>
    <col min="5638" max="5638" width="12.28515625" style="2" bestFit="1" customWidth="1"/>
    <col min="5639" max="5888" width="11.42578125" style="2"/>
    <col min="5889" max="5889" width="54.7109375" style="2" customWidth="1"/>
    <col min="5890" max="5890" width="0" style="2" hidden="1" customWidth="1"/>
    <col min="5891" max="5891" width="22.7109375" style="2" customWidth="1"/>
    <col min="5892" max="5892" width="17.42578125" style="2" customWidth="1"/>
    <col min="5893" max="5893" width="32.7109375" style="2" customWidth="1"/>
    <col min="5894" max="5894" width="12.28515625" style="2" bestFit="1" customWidth="1"/>
    <col min="5895" max="6144" width="11.42578125" style="2"/>
    <col min="6145" max="6145" width="54.7109375" style="2" customWidth="1"/>
    <col min="6146" max="6146" width="0" style="2" hidden="1" customWidth="1"/>
    <col min="6147" max="6147" width="22.7109375" style="2" customWidth="1"/>
    <col min="6148" max="6148" width="17.42578125" style="2" customWidth="1"/>
    <col min="6149" max="6149" width="32.7109375" style="2" customWidth="1"/>
    <col min="6150" max="6150" width="12.28515625" style="2" bestFit="1" customWidth="1"/>
    <col min="6151" max="6400" width="11.42578125" style="2"/>
    <col min="6401" max="6401" width="54.7109375" style="2" customWidth="1"/>
    <col min="6402" max="6402" width="0" style="2" hidden="1" customWidth="1"/>
    <col min="6403" max="6403" width="22.7109375" style="2" customWidth="1"/>
    <col min="6404" max="6404" width="17.42578125" style="2" customWidth="1"/>
    <col min="6405" max="6405" width="32.7109375" style="2" customWidth="1"/>
    <col min="6406" max="6406" width="12.28515625" style="2" bestFit="1" customWidth="1"/>
    <col min="6407" max="6656" width="11.42578125" style="2"/>
    <col min="6657" max="6657" width="54.7109375" style="2" customWidth="1"/>
    <col min="6658" max="6658" width="0" style="2" hidden="1" customWidth="1"/>
    <col min="6659" max="6659" width="22.7109375" style="2" customWidth="1"/>
    <col min="6660" max="6660" width="17.42578125" style="2" customWidth="1"/>
    <col min="6661" max="6661" width="32.7109375" style="2" customWidth="1"/>
    <col min="6662" max="6662" width="12.28515625" style="2" bestFit="1" customWidth="1"/>
    <col min="6663" max="6912" width="11.42578125" style="2"/>
    <col min="6913" max="6913" width="54.7109375" style="2" customWidth="1"/>
    <col min="6914" max="6914" width="0" style="2" hidden="1" customWidth="1"/>
    <col min="6915" max="6915" width="22.7109375" style="2" customWidth="1"/>
    <col min="6916" max="6916" width="17.42578125" style="2" customWidth="1"/>
    <col min="6917" max="6917" width="32.7109375" style="2" customWidth="1"/>
    <col min="6918" max="6918" width="12.28515625" style="2" bestFit="1" customWidth="1"/>
    <col min="6919" max="7168" width="11.42578125" style="2"/>
    <col min="7169" max="7169" width="54.7109375" style="2" customWidth="1"/>
    <col min="7170" max="7170" width="0" style="2" hidden="1" customWidth="1"/>
    <col min="7171" max="7171" width="22.7109375" style="2" customWidth="1"/>
    <col min="7172" max="7172" width="17.42578125" style="2" customWidth="1"/>
    <col min="7173" max="7173" width="32.7109375" style="2" customWidth="1"/>
    <col min="7174" max="7174" width="12.28515625" style="2" bestFit="1" customWidth="1"/>
    <col min="7175" max="7424" width="11.42578125" style="2"/>
    <col min="7425" max="7425" width="54.7109375" style="2" customWidth="1"/>
    <col min="7426" max="7426" width="0" style="2" hidden="1" customWidth="1"/>
    <col min="7427" max="7427" width="22.7109375" style="2" customWidth="1"/>
    <col min="7428" max="7428" width="17.42578125" style="2" customWidth="1"/>
    <col min="7429" max="7429" width="32.7109375" style="2" customWidth="1"/>
    <col min="7430" max="7430" width="12.28515625" style="2" bestFit="1" customWidth="1"/>
    <col min="7431" max="7680" width="11.42578125" style="2"/>
    <col min="7681" max="7681" width="54.7109375" style="2" customWidth="1"/>
    <col min="7682" max="7682" width="0" style="2" hidden="1" customWidth="1"/>
    <col min="7683" max="7683" width="22.7109375" style="2" customWidth="1"/>
    <col min="7684" max="7684" width="17.42578125" style="2" customWidth="1"/>
    <col min="7685" max="7685" width="32.7109375" style="2" customWidth="1"/>
    <col min="7686" max="7686" width="12.28515625" style="2" bestFit="1" customWidth="1"/>
    <col min="7687" max="7936" width="11.42578125" style="2"/>
    <col min="7937" max="7937" width="54.7109375" style="2" customWidth="1"/>
    <col min="7938" max="7938" width="0" style="2" hidden="1" customWidth="1"/>
    <col min="7939" max="7939" width="22.7109375" style="2" customWidth="1"/>
    <col min="7940" max="7940" width="17.42578125" style="2" customWidth="1"/>
    <col min="7941" max="7941" width="32.7109375" style="2" customWidth="1"/>
    <col min="7942" max="7942" width="12.28515625" style="2" bestFit="1" customWidth="1"/>
    <col min="7943" max="8192" width="11.42578125" style="2"/>
    <col min="8193" max="8193" width="54.7109375" style="2" customWidth="1"/>
    <col min="8194" max="8194" width="0" style="2" hidden="1" customWidth="1"/>
    <col min="8195" max="8195" width="22.7109375" style="2" customWidth="1"/>
    <col min="8196" max="8196" width="17.42578125" style="2" customWidth="1"/>
    <col min="8197" max="8197" width="32.7109375" style="2" customWidth="1"/>
    <col min="8198" max="8198" width="12.28515625" style="2" bestFit="1" customWidth="1"/>
    <col min="8199" max="8448" width="11.42578125" style="2"/>
    <col min="8449" max="8449" width="54.7109375" style="2" customWidth="1"/>
    <col min="8450" max="8450" width="0" style="2" hidden="1" customWidth="1"/>
    <col min="8451" max="8451" width="22.7109375" style="2" customWidth="1"/>
    <col min="8452" max="8452" width="17.42578125" style="2" customWidth="1"/>
    <col min="8453" max="8453" width="32.7109375" style="2" customWidth="1"/>
    <col min="8454" max="8454" width="12.28515625" style="2" bestFit="1" customWidth="1"/>
    <col min="8455" max="8704" width="11.42578125" style="2"/>
    <col min="8705" max="8705" width="54.7109375" style="2" customWidth="1"/>
    <col min="8706" max="8706" width="0" style="2" hidden="1" customWidth="1"/>
    <col min="8707" max="8707" width="22.7109375" style="2" customWidth="1"/>
    <col min="8708" max="8708" width="17.42578125" style="2" customWidth="1"/>
    <col min="8709" max="8709" width="32.7109375" style="2" customWidth="1"/>
    <col min="8710" max="8710" width="12.28515625" style="2" bestFit="1" customWidth="1"/>
    <col min="8711" max="8960" width="11.42578125" style="2"/>
    <col min="8961" max="8961" width="54.7109375" style="2" customWidth="1"/>
    <col min="8962" max="8962" width="0" style="2" hidden="1" customWidth="1"/>
    <col min="8963" max="8963" width="22.7109375" style="2" customWidth="1"/>
    <col min="8964" max="8964" width="17.42578125" style="2" customWidth="1"/>
    <col min="8965" max="8965" width="32.7109375" style="2" customWidth="1"/>
    <col min="8966" max="8966" width="12.28515625" style="2" bestFit="1" customWidth="1"/>
    <col min="8967" max="9216" width="11.42578125" style="2"/>
    <col min="9217" max="9217" width="54.7109375" style="2" customWidth="1"/>
    <col min="9218" max="9218" width="0" style="2" hidden="1" customWidth="1"/>
    <col min="9219" max="9219" width="22.7109375" style="2" customWidth="1"/>
    <col min="9220" max="9220" width="17.42578125" style="2" customWidth="1"/>
    <col min="9221" max="9221" width="32.7109375" style="2" customWidth="1"/>
    <col min="9222" max="9222" width="12.28515625" style="2" bestFit="1" customWidth="1"/>
    <col min="9223" max="9472" width="11.42578125" style="2"/>
    <col min="9473" max="9473" width="54.7109375" style="2" customWidth="1"/>
    <col min="9474" max="9474" width="0" style="2" hidden="1" customWidth="1"/>
    <col min="9475" max="9475" width="22.7109375" style="2" customWidth="1"/>
    <col min="9476" max="9476" width="17.42578125" style="2" customWidth="1"/>
    <col min="9477" max="9477" width="32.7109375" style="2" customWidth="1"/>
    <col min="9478" max="9478" width="12.28515625" style="2" bestFit="1" customWidth="1"/>
    <col min="9479" max="9728" width="11.42578125" style="2"/>
    <col min="9729" max="9729" width="54.7109375" style="2" customWidth="1"/>
    <col min="9730" max="9730" width="0" style="2" hidden="1" customWidth="1"/>
    <col min="9731" max="9731" width="22.7109375" style="2" customWidth="1"/>
    <col min="9732" max="9732" width="17.42578125" style="2" customWidth="1"/>
    <col min="9733" max="9733" width="32.7109375" style="2" customWidth="1"/>
    <col min="9734" max="9734" width="12.28515625" style="2" bestFit="1" customWidth="1"/>
    <col min="9735" max="9984" width="11.42578125" style="2"/>
    <col min="9985" max="9985" width="54.7109375" style="2" customWidth="1"/>
    <col min="9986" max="9986" width="0" style="2" hidden="1" customWidth="1"/>
    <col min="9987" max="9987" width="22.7109375" style="2" customWidth="1"/>
    <col min="9988" max="9988" width="17.42578125" style="2" customWidth="1"/>
    <col min="9989" max="9989" width="32.7109375" style="2" customWidth="1"/>
    <col min="9990" max="9990" width="12.28515625" style="2" bestFit="1" customWidth="1"/>
    <col min="9991" max="10240" width="11.42578125" style="2"/>
    <col min="10241" max="10241" width="54.7109375" style="2" customWidth="1"/>
    <col min="10242" max="10242" width="0" style="2" hidden="1" customWidth="1"/>
    <col min="10243" max="10243" width="22.7109375" style="2" customWidth="1"/>
    <col min="10244" max="10244" width="17.42578125" style="2" customWidth="1"/>
    <col min="10245" max="10245" width="32.7109375" style="2" customWidth="1"/>
    <col min="10246" max="10246" width="12.28515625" style="2" bestFit="1" customWidth="1"/>
    <col min="10247" max="10496" width="11.42578125" style="2"/>
    <col min="10497" max="10497" width="54.7109375" style="2" customWidth="1"/>
    <col min="10498" max="10498" width="0" style="2" hidden="1" customWidth="1"/>
    <col min="10499" max="10499" width="22.7109375" style="2" customWidth="1"/>
    <col min="10500" max="10500" width="17.42578125" style="2" customWidth="1"/>
    <col min="10501" max="10501" width="32.7109375" style="2" customWidth="1"/>
    <col min="10502" max="10502" width="12.28515625" style="2" bestFit="1" customWidth="1"/>
    <col min="10503" max="10752" width="11.42578125" style="2"/>
    <col min="10753" max="10753" width="54.7109375" style="2" customWidth="1"/>
    <col min="10754" max="10754" width="0" style="2" hidden="1" customWidth="1"/>
    <col min="10755" max="10755" width="22.7109375" style="2" customWidth="1"/>
    <col min="10756" max="10756" width="17.42578125" style="2" customWidth="1"/>
    <col min="10757" max="10757" width="32.7109375" style="2" customWidth="1"/>
    <col min="10758" max="10758" width="12.28515625" style="2" bestFit="1" customWidth="1"/>
    <col min="10759" max="11008" width="11.42578125" style="2"/>
    <col min="11009" max="11009" width="54.7109375" style="2" customWidth="1"/>
    <col min="11010" max="11010" width="0" style="2" hidden="1" customWidth="1"/>
    <col min="11011" max="11011" width="22.7109375" style="2" customWidth="1"/>
    <col min="11012" max="11012" width="17.42578125" style="2" customWidth="1"/>
    <col min="11013" max="11013" width="32.7109375" style="2" customWidth="1"/>
    <col min="11014" max="11014" width="12.28515625" style="2" bestFit="1" customWidth="1"/>
    <col min="11015" max="11264" width="11.42578125" style="2"/>
    <col min="11265" max="11265" width="54.7109375" style="2" customWidth="1"/>
    <col min="11266" max="11266" width="0" style="2" hidden="1" customWidth="1"/>
    <col min="11267" max="11267" width="22.7109375" style="2" customWidth="1"/>
    <col min="11268" max="11268" width="17.42578125" style="2" customWidth="1"/>
    <col min="11269" max="11269" width="32.7109375" style="2" customWidth="1"/>
    <col min="11270" max="11270" width="12.28515625" style="2" bestFit="1" customWidth="1"/>
    <col min="11271" max="11520" width="11.42578125" style="2"/>
    <col min="11521" max="11521" width="54.7109375" style="2" customWidth="1"/>
    <col min="11522" max="11522" width="0" style="2" hidden="1" customWidth="1"/>
    <col min="11523" max="11523" width="22.7109375" style="2" customWidth="1"/>
    <col min="11524" max="11524" width="17.42578125" style="2" customWidth="1"/>
    <col min="11525" max="11525" width="32.7109375" style="2" customWidth="1"/>
    <col min="11526" max="11526" width="12.28515625" style="2" bestFit="1" customWidth="1"/>
    <col min="11527" max="11776" width="11.42578125" style="2"/>
    <col min="11777" max="11777" width="54.7109375" style="2" customWidth="1"/>
    <col min="11778" max="11778" width="0" style="2" hidden="1" customWidth="1"/>
    <col min="11779" max="11779" width="22.7109375" style="2" customWidth="1"/>
    <col min="11780" max="11780" width="17.42578125" style="2" customWidth="1"/>
    <col min="11781" max="11781" width="32.7109375" style="2" customWidth="1"/>
    <col min="11782" max="11782" width="12.28515625" style="2" bestFit="1" customWidth="1"/>
    <col min="11783" max="12032" width="11.42578125" style="2"/>
    <col min="12033" max="12033" width="54.7109375" style="2" customWidth="1"/>
    <col min="12034" max="12034" width="0" style="2" hidden="1" customWidth="1"/>
    <col min="12035" max="12035" width="22.7109375" style="2" customWidth="1"/>
    <col min="12036" max="12036" width="17.42578125" style="2" customWidth="1"/>
    <col min="12037" max="12037" width="32.7109375" style="2" customWidth="1"/>
    <col min="12038" max="12038" width="12.28515625" style="2" bestFit="1" customWidth="1"/>
    <col min="12039" max="12288" width="11.42578125" style="2"/>
    <col min="12289" max="12289" width="54.7109375" style="2" customWidth="1"/>
    <col min="12290" max="12290" width="0" style="2" hidden="1" customWidth="1"/>
    <col min="12291" max="12291" width="22.7109375" style="2" customWidth="1"/>
    <col min="12292" max="12292" width="17.42578125" style="2" customWidth="1"/>
    <col min="12293" max="12293" width="32.7109375" style="2" customWidth="1"/>
    <col min="12294" max="12294" width="12.28515625" style="2" bestFit="1" customWidth="1"/>
    <col min="12295" max="12544" width="11.42578125" style="2"/>
    <col min="12545" max="12545" width="54.7109375" style="2" customWidth="1"/>
    <col min="12546" max="12546" width="0" style="2" hidden="1" customWidth="1"/>
    <col min="12547" max="12547" width="22.7109375" style="2" customWidth="1"/>
    <col min="12548" max="12548" width="17.42578125" style="2" customWidth="1"/>
    <col min="12549" max="12549" width="32.7109375" style="2" customWidth="1"/>
    <col min="12550" max="12550" width="12.28515625" style="2" bestFit="1" customWidth="1"/>
    <col min="12551" max="12800" width="11.42578125" style="2"/>
    <col min="12801" max="12801" width="54.7109375" style="2" customWidth="1"/>
    <col min="12802" max="12802" width="0" style="2" hidden="1" customWidth="1"/>
    <col min="12803" max="12803" width="22.7109375" style="2" customWidth="1"/>
    <col min="12804" max="12804" width="17.42578125" style="2" customWidth="1"/>
    <col min="12805" max="12805" width="32.7109375" style="2" customWidth="1"/>
    <col min="12806" max="12806" width="12.28515625" style="2" bestFit="1" customWidth="1"/>
    <col min="12807" max="13056" width="11.42578125" style="2"/>
    <col min="13057" max="13057" width="54.7109375" style="2" customWidth="1"/>
    <col min="13058" max="13058" width="0" style="2" hidden="1" customWidth="1"/>
    <col min="13059" max="13059" width="22.7109375" style="2" customWidth="1"/>
    <col min="13060" max="13060" width="17.42578125" style="2" customWidth="1"/>
    <col min="13061" max="13061" width="32.7109375" style="2" customWidth="1"/>
    <col min="13062" max="13062" width="12.28515625" style="2" bestFit="1" customWidth="1"/>
    <col min="13063" max="13312" width="11.42578125" style="2"/>
    <col min="13313" max="13313" width="54.7109375" style="2" customWidth="1"/>
    <col min="13314" max="13314" width="0" style="2" hidden="1" customWidth="1"/>
    <col min="13315" max="13315" width="22.7109375" style="2" customWidth="1"/>
    <col min="13316" max="13316" width="17.42578125" style="2" customWidth="1"/>
    <col min="13317" max="13317" width="32.7109375" style="2" customWidth="1"/>
    <col min="13318" max="13318" width="12.28515625" style="2" bestFit="1" customWidth="1"/>
    <col min="13319" max="13568" width="11.42578125" style="2"/>
    <col min="13569" max="13569" width="54.7109375" style="2" customWidth="1"/>
    <col min="13570" max="13570" width="0" style="2" hidden="1" customWidth="1"/>
    <col min="13571" max="13571" width="22.7109375" style="2" customWidth="1"/>
    <col min="13572" max="13572" width="17.42578125" style="2" customWidth="1"/>
    <col min="13573" max="13573" width="32.7109375" style="2" customWidth="1"/>
    <col min="13574" max="13574" width="12.28515625" style="2" bestFit="1" customWidth="1"/>
    <col min="13575" max="13824" width="11.42578125" style="2"/>
    <col min="13825" max="13825" width="54.7109375" style="2" customWidth="1"/>
    <col min="13826" max="13826" width="0" style="2" hidden="1" customWidth="1"/>
    <col min="13827" max="13827" width="22.7109375" style="2" customWidth="1"/>
    <col min="13828" max="13828" width="17.42578125" style="2" customWidth="1"/>
    <col min="13829" max="13829" width="32.7109375" style="2" customWidth="1"/>
    <col min="13830" max="13830" width="12.28515625" style="2" bestFit="1" customWidth="1"/>
    <col min="13831" max="14080" width="11.42578125" style="2"/>
    <col min="14081" max="14081" width="54.7109375" style="2" customWidth="1"/>
    <col min="14082" max="14082" width="0" style="2" hidden="1" customWidth="1"/>
    <col min="14083" max="14083" width="22.7109375" style="2" customWidth="1"/>
    <col min="14084" max="14084" width="17.42578125" style="2" customWidth="1"/>
    <col min="14085" max="14085" width="32.7109375" style="2" customWidth="1"/>
    <col min="14086" max="14086" width="12.28515625" style="2" bestFit="1" customWidth="1"/>
    <col min="14087" max="14336" width="11.42578125" style="2"/>
    <col min="14337" max="14337" width="54.7109375" style="2" customWidth="1"/>
    <col min="14338" max="14338" width="0" style="2" hidden="1" customWidth="1"/>
    <col min="14339" max="14339" width="22.7109375" style="2" customWidth="1"/>
    <col min="14340" max="14340" width="17.42578125" style="2" customWidth="1"/>
    <col min="14341" max="14341" width="32.7109375" style="2" customWidth="1"/>
    <col min="14342" max="14342" width="12.28515625" style="2" bestFit="1" customWidth="1"/>
    <col min="14343" max="14592" width="11.42578125" style="2"/>
    <col min="14593" max="14593" width="54.7109375" style="2" customWidth="1"/>
    <col min="14594" max="14594" width="0" style="2" hidden="1" customWidth="1"/>
    <col min="14595" max="14595" width="22.7109375" style="2" customWidth="1"/>
    <col min="14596" max="14596" width="17.42578125" style="2" customWidth="1"/>
    <col min="14597" max="14597" width="32.7109375" style="2" customWidth="1"/>
    <col min="14598" max="14598" width="12.28515625" style="2" bestFit="1" customWidth="1"/>
    <col min="14599" max="14848" width="11.42578125" style="2"/>
    <col min="14849" max="14849" width="54.7109375" style="2" customWidth="1"/>
    <col min="14850" max="14850" width="0" style="2" hidden="1" customWidth="1"/>
    <col min="14851" max="14851" width="22.7109375" style="2" customWidth="1"/>
    <col min="14852" max="14852" width="17.42578125" style="2" customWidth="1"/>
    <col min="14853" max="14853" width="32.7109375" style="2" customWidth="1"/>
    <col min="14854" max="14854" width="12.28515625" style="2" bestFit="1" customWidth="1"/>
    <col min="14855" max="15104" width="11.42578125" style="2"/>
    <col min="15105" max="15105" width="54.7109375" style="2" customWidth="1"/>
    <col min="15106" max="15106" width="0" style="2" hidden="1" customWidth="1"/>
    <col min="15107" max="15107" width="22.7109375" style="2" customWidth="1"/>
    <col min="15108" max="15108" width="17.42578125" style="2" customWidth="1"/>
    <col min="15109" max="15109" width="32.7109375" style="2" customWidth="1"/>
    <col min="15110" max="15110" width="12.28515625" style="2" bestFit="1" customWidth="1"/>
    <col min="15111" max="15360" width="11.42578125" style="2"/>
    <col min="15361" max="15361" width="54.7109375" style="2" customWidth="1"/>
    <col min="15362" max="15362" width="0" style="2" hidden="1" customWidth="1"/>
    <col min="15363" max="15363" width="22.7109375" style="2" customWidth="1"/>
    <col min="15364" max="15364" width="17.42578125" style="2" customWidth="1"/>
    <col min="15365" max="15365" width="32.7109375" style="2" customWidth="1"/>
    <col min="15366" max="15366" width="12.28515625" style="2" bestFit="1" customWidth="1"/>
    <col min="15367" max="15616" width="11.42578125" style="2"/>
    <col min="15617" max="15617" width="54.7109375" style="2" customWidth="1"/>
    <col min="15618" max="15618" width="0" style="2" hidden="1" customWidth="1"/>
    <col min="15619" max="15619" width="22.7109375" style="2" customWidth="1"/>
    <col min="15620" max="15620" width="17.42578125" style="2" customWidth="1"/>
    <col min="15621" max="15621" width="32.7109375" style="2" customWidth="1"/>
    <col min="15622" max="15622" width="12.28515625" style="2" bestFit="1" customWidth="1"/>
    <col min="15623" max="15872" width="11.42578125" style="2"/>
    <col min="15873" max="15873" width="54.7109375" style="2" customWidth="1"/>
    <col min="15874" max="15874" width="0" style="2" hidden="1" customWidth="1"/>
    <col min="15875" max="15875" width="22.7109375" style="2" customWidth="1"/>
    <col min="15876" max="15876" width="17.42578125" style="2" customWidth="1"/>
    <col min="15877" max="15877" width="32.7109375" style="2" customWidth="1"/>
    <col min="15878" max="15878" width="12.28515625" style="2" bestFit="1" customWidth="1"/>
    <col min="15879" max="16128" width="11.42578125" style="2"/>
    <col min="16129" max="16129" width="54.7109375" style="2" customWidth="1"/>
    <col min="16130" max="16130" width="0" style="2" hidden="1" customWidth="1"/>
    <col min="16131" max="16131" width="22.7109375" style="2" customWidth="1"/>
    <col min="16132" max="16132" width="17.42578125" style="2" customWidth="1"/>
    <col min="16133" max="16133" width="32.7109375" style="2" customWidth="1"/>
    <col min="16134" max="16134" width="12.28515625" style="2" bestFit="1" customWidth="1"/>
    <col min="16135" max="16384" width="11.42578125" style="2"/>
  </cols>
  <sheetData>
    <row r="8" spans="1:6" ht="15.75" customHeight="1">
      <c r="A8" s="1" t="s">
        <v>0</v>
      </c>
      <c r="B8" s="1"/>
      <c r="C8" s="1"/>
      <c r="D8" s="1"/>
    </row>
    <row r="9" spans="1:6">
      <c r="A9" s="3" t="s">
        <v>1</v>
      </c>
      <c r="B9" s="3"/>
      <c r="C9" s="3"/>
      <c r="D9" s="3"/>
    </row>
    <row r="10" spans="1:6">
      <c r="A10" s="3" t="s">
        <v>2</v>
      </c>
      <c r="B10" s="3"/>
      <c r="C10" s="3"/>
      <c r="D10" s="3"/>
    </row>
    <row r="11" spans="1:6">
      <c r="A11" s="4"/>
      <c r="B11" s="4"/>
      <c r="C11" s="5"/>
      <c r="D11" s="5"/>
    </row>
    <row r="12" spans="1:6">
      <c r="A12" s="6"/>
      <c r="B12" s="6"/>
      <c r="C12" s="7">
        <v>2025</v>
      </c>
      <c r="D12" s="7">
        <v>2024</v>
      </c>
    </row>
    <row r="13" spans="1:6">
      <c r="A13" s="8" t="s">
        <v>3</v>
      </c>
      <c r="B13" s="9"/>
      <c r="C13" s="10"/>
      <c r="D13" s="11"/>
    </row>
    <row r="14" spans="1:6">
      <c r="A14" s="12" t="s">
        <v>4</v>
      </c>
      <c r="B14" s="13"/>
      <c r="C14" s="10">
        <f>+[1]NER!C62+[1]NER!C69</f>
        <v>151012437.05000001</v>
      </c>
      <c r="D14" s="10">
        <v>336609902.94999999</v>
      </c>
    </row>
    <row r="15" spans="1:6">
      <c r="A15" s="12" t="s">
        <v>5</v>
      </c>
      <c r="B15" s="13"/>
      <c r="C15" s="10">
        <f>+[1]NER!C50+[1]NER!C47+[1]NER!C45</f>
        <v>2349134719.6300001</v>
      </c>
      <c r="D15" s="10">
        <v>2119526549.9100003</v>
      </c>
      <c r="F15" s="14"/>
    </row>
    <row r="16" spans="1:6">
      <c r="A16" s="12" t="s">
        <v>6</v>
      </c>
      <c r="B16" s="15"/>
      <c r="C16" s="10">
        <f>-[1]NER!F109</f>
        <v>-885507099.52999997</v>
      </c>
      <c r="D16" s="10">
        <f>-1316553251.68-4707437.48</f>
        <v>-1321260689.1600001</v>
      </c>
    </row>
    <row r="17" spans="1:4" ht="20.100000000000001" customHeight="1">
      <c r="A17" s="12" t="s">
        <v>7</v>
      </c>
      <c r="B17" s="13"/>
      <c r="C17" s="10">
        <f>-[1]NER!H109</f>
        <v>-80691626.599999994</v>
      </c>
      <c r="D17" s="10">
        <v>-109470106.61</v>
      </c>
    </row>
    <row r="18" spans="1:4">
      <c r="A18" s="12" t="s">
        <v>8</v>
      </c>
      <c r="B18" s="13"/>
      <c r="C18" s="10">
        <f>-934397466.92-1305946.58</f>
        <v>-935703413.5</v>
      </c>
      <c r="D18" s="10">
        <v>-1055173262.75</v>
      </c>
    </row>
    <row r="19" spans="1:4" ht="12" thickBot="1">
      <c r="A19" s="12" t="s">
        <v>9</v>
      </c>
      <c r="B19" s="13"/>
      <c r="C19" s="16">
        <v>-22774945.550000001</v>
      </c>
      <c r="D19" s="17">
        <v>0</v>
      </c>
    </row>
    <row r="20" spans="1:4">
      <c r="A20" s="13" t="s">
        <v>10</v>
      </c>
      <c r="B20" s="13"/>
      <c r="C20" s="18"/>
      <c r="D20" s="18"/>
    </row>
    <row r="21" spans="1:4" ht="20.100000000000001" customHeight="1">
      <c r="A21" s="8" t="s">
        <v>11</v>
      </c>
      <c r="B21" s="13"/>
      <c r="C21" s="10">
        <f>SUM(C14:C19)</f>
        <v>575470071.50000048</v>
      </c>
      <c r="D21" s="10">
        <f>SUM(D14:D19)</f>
        <v>-29767605.659999967</v>
      </c>
    </row>
    <row r="22" spans="1:4">
      <c r="A22" s="13"/>
      <c r="B22" s="13"/>
      <c r="C22" s="10"/>
      <c r="D22" s="10"/>
    </row>
    <row r="23" spans="1:4" ht="20.100000000000001" customHeight="1">
      <c r="A23" s="8" t="s">
        <v>12</v>
      </c>
      <c r="B23" s="19"/>
      <c r="C23" s="16"/>
      <c r="D23" s="16"/>
    </row>
    <row r="24" spans="1:4">
      <c r="A24" s="12" t="s">
        <v>13</v>
      </c>
      <c r="B24" s="19"/>
      <c r="C24" s="16">
        <f>-'[1] Nota, 11'!I32</f>
        <v>-6244436.2999999998</v>
      </c>
      <c r="D24" s="16">
        <v>-2386911.64</v>
      </c>
    </row>
    <row r="25" spans="1:4" ht="11.25" customHeight="1">
      <c r="A25" s="13"/>
      <c r="B25" s="13"/>
      <c r="C25" s="20"/>
      <c r="D25" s="20"/>
    </row>
    <row r="26" spans="1:4">
      <c r="A26" s="21" t="s">
        <v>14</v>
      </c>
      <c r="B26" s="21"/>
      <c r="C26" s="22">
        <f>SUM(C24:C25)</f>
        <v>-6244436.2999999998</v>
      </c>
      <c r="D26" s="22">
        <f>SUM(D24:D25)</f>
        <v>-2386911.64</v>
      </c>
    </row>
    <row r="27" spans="1:4">
      <c r="A27" s="13"/>
      <c r="B27" s="13"/>
      <c r="C27" s="16"/>
      <c r="D27" s="16"/>
    </row>
    <row r="28" spans="1:4">
      <c r="A28" s="23" t="s">
        <v>15</v>
      </c>
      <c r="B28" s="13"/>
      <c r="C28" s="16"/>
      <c r="D28" s="16"/>
    </row>
    <row r="29" spans="1:4">
      <c r="A29" s="12" t="s">
        <v>16</v>
      </c>
      <c r="B29" s="13"/>
      <c r="C29" s="16">
        <v>0</v>
      </c>
      <c r="D29" s="16">
        <v>5828524.71</v>
      </c>
    </row>
    <row r="30" spans="1:4">
      <c r="A30" s="12"/>
      <c r="B30" s="13"/>
      <c r="C30" s="16"/>
      <c r="D30" s="16"/>
    </row>
    <row r="31" spans="1:4" ht="23.25" thickBot="1">
      <c r="A31" s="12" t="s">
        <v>17</v>
      </c>
      <c r="B31" s="13"/>
      <c r="C31" s="24">
        <f>-[1]NER!C171</f>
        <v>-615285.61</v>
      </c>
      <c r="D31" s="24">
        <v>0</v>
      </c>
    </row>
    <row r="32" spans="1:4" ht="9" customHeight="1">
      <c r="A32" s="13"/>
      <c r="B32" s="13"/>
      <c r="C32" s="20"/>
      <c r="D32" s="20"/>
    </row>
    <row r="33" spans="1:6" ht="12" thickBot="1">
      <c r="A33" s="23" t="s">
        <v>18</v>
      </c>
      <c r="B33" s="21"/>
      <c r="C33" s="25">
        <f>SUM(C29:C32)</f>
        <v>-615285.61</v>
      </c>
      <c r="D33" s="25">
        <f>SUM(D29:D32)</f>
        <v>5828524.71</v>
      </c>
    </row>
    <row r="34" spans="1:6">
      <c r="A34" s="13"/>
      <c r="B34" s="13"/>
      <c r="C34" s="20"/>
      <c r="D34" s="20"/>
    </row>
    <row r="35" spans="1:6">
      <c r="A35" s="21" t="s">
        <v>19</v>
      </c>
      <c r="B35" s="21"/>
      <c r="C35" s="22">
        <f>+C33+C26+C21</f>
        <v>568610349.59000051</v>
      </c>
      <c r="D35" s="22">
        <f>+D33+D26+D21</f>
        <v>-26325992.589999966</v>
      </c>
    </row>
    <row r="36" spans="1:6" ht="11.25" customHeight="1">
      <c r="A36" s="13"/>
      <c r="B36" s="13"/>
      <c r="C36" s="16"/>
      <c r="D36" s="16"/>
    </row>
    <row r="37" spans="1:6" ht="12" thickBot="1">
      <c r="A37" s="13" t="s">
        <v>20</v>
      </c>
      <c r="B37" s="26"/>
      <c r="C37" s="24">
        <v>36205639.270000003</v>
      </c>
      <c r="D37" s="24">
        <v>62531631.859999999</v>
      </c>
    </row>
    <row r="38" spans="1:6">
      <c r="A38" s="11"/>
      <c r="B38" s="11"/>
      <c r="C38" s="27"/>
      <c r="D38" s="27"/>
    </row>
    <row r="39" spans="1:6" ht="20.100000000000001" customHeight="1">
      <c r="A39" s="22" t="s">
        <v>21</v>
      </c>
      <c r="B39" s="22"/>
      <c r="C39" s="22">
        <f>+C35+C37</f>
        <v>604815988.86000049</v>
      </c>
      <c r="D39" s="22">
        <f>+D35+D37</f>
        <v>36205639.270000033</v>
      </c>
      <c r="F39" s="28"/>
    </row>
    <row r="40" spans="1:6">
      <c r="A40" s="29" t="s">
        <v>22</v>
      </c>
      <c r="B40" s="29"/>
      <c r="C40" s="5"/>
      <c r="D40" s="5"/>
    </row>
    <row r="41" spans="1:6" s="33" customFormat="1" ht="15" customHeight="1">
      <c r="A41" s="30"/>
      <c r="B41" s="31"/>
      <c r="C41" s="32"/>
      <c r="D41" s="32"/>
    </row>
    <row r="42" spans="1:6" s="33" customFormat="1" ht="15.75" customHeight="1">
      <c r="A42" s="34" t="s">
        <v>23</v>
      </c>
      <c r="B42" s="34"/>
      <c r="C42" s="34"/>
      <c r="D42" s="34"/>
    </row>
    <row r="43" spans="1:6" s="33" customFormat="1" ht="12.75">
      <c r="A43" s="35" t="s">
        <v>24</v>
      </c>
      <c r="B43" s="35"/>
      <c r="C43" s="35"/>
      <c r="D43" s="35"/>
    </row>
    <row r="44" spans="1:6" s="33" customFormat="1" ht="12.75">
      <c r="A44" s="36"/>
      <c r="B44" s="36"/>
      <c r="C44" s="36"/>
      <c r="D44" s="36"/>
    </row>
    <row r="45" spans="1:6" s="33" customFormat="1" ht="12.75">
      <c r="A45" s="36"/>
      <c r="B45" s="36"/>
      <c r="C45" s="36"/>
      <c r="D45" s="36"/>
    </row>
    <row r="46" spans="1:6" s="33" customFormat="1" ht="15.75">
      <c r="A46" s="36"/>
      <c r="B46" s="37"/>
      <c r="C46" s="37"/>
      <c r="D46" s="38"/>
    </row>
    <row r="47" spans="1:6" s="33" customFormat="1" ht="15.75">
      <c r="A47" s="36"/>
      <c r="B47" s="37"/>
      <c r="C47" s="37"/>
      <c r="D47" s="38"/>
    </row>
    <row r="48" spans="1:6" s="33" customFormat="1" ht="15">
      <c r="A48" s="34" t="s">
        <v>25</v>
      </c>
      <c r="B48" s="34"/>
      <c r="C48" s="34" t="s">
        <v>26</v>
      </c>
      <c r="D48" s="34"/>
    </row>
    <row r="49" spans="1:4" s="33" customFormat="1" ht="12.75">
      <c r="A49" s="35" t="s">
        <v>27</v>
      </c>
      <c r="B49" s="35"/>
      <c r="C49" s="35" t="s">
        <v>28</v>
      </c>
      <c r="D49" s="35"/>
    </row>
    <row r="50" spans="1:4">
      <c r="A50" s="39"/>
      <c r="B50" s="39"/>
    </row>
    <row r="51" spans="1:4">
      <c r="A51" s="40"/>
      <c r="B51" s="40"/>
    </row>
    <row r="52" spans="1:4">
      <c r="C52" s="28"/>
    </row>
  </sheetData>
  <mergeCells count="12">
    <mergeCell ref="A43:D43"/>
    <mergeCell ref="A48:B48"/>
    <mergeCell ref="C48:D48"/>
    <mergeCell ref="A49:B49"/>
    <mergeCell ref="C49:D49"/>
    <mergeCell ref="A50:B50"/>
    <mergeCell ref="A8:D8"/>
    <mergeCell ref="A9:D9"/>
    <mergeCell ref="A10:D10"/>
    <mergeCell ref="A40:B40"/>
    <mergeCell ref="C41:D41"/>
    <mergeCell ref="A42:D42"/>
  </mergeCells>
  <printOptions horizontalCentered="1"/>
  <pageMargins left="0.70866141732283472" right="0.70866141732283472" top="0.74803149606299213" bottom="0.74803149606299213" header="0.31496062992125984" footer="0.31496062992125984"/>
  <pageSetup paperSize="256" scale="90" orientation="portrait" r:id="rId1"/>
  <headerFooter>
    <oddHeader xml:space="preserve">&amp;C&amp;14
</oddHeader>
  </headerFooter>
  <rowBreaks count="1" manualBreakCount="1">
    <brk id="5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dcterms:created xsi:type="dcterms:W3CDTF">2026-02-02T19:55:15Z</dcterms:created>
  <dcterms:modified xsi:type="dcterms:W3CDTF">2026-02-02T20:30:16Z</dcterms:modified>
</cp:coreProperties>
</file>