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51196F13-6AD0-C1B8-E2B4-A1F9AE17003E}"/>
  <workbookPr codeName="ThisWorkbook" defaultThemeVersion="124226"/>
  <mc:AlternateContent xmlns:mc="http://schemas.openxmlformats.org/markup-compatibility/2006">
    <mc:Choice Requires="x15">
      <x15ac:absPath xmlns:x15ac="http://schemas.microsoft.com/office/spreadsheetml/2010/11/ac" url="Z:\PPP\PPP - Seguimiento Plan Operativo Anual (POA)\2023\Seguimiento a la ejecución POA mensual\Informes de seguimiento POA 2023\Trimestrales\JUL - SEP 2023\"/>
    </mc:Choice>
  </mc:AlternateContent>
  <bookViews>
    <workbookView xWindow="-120" yWindow="-120" windowWidth="20730" windowHeight="11160" tabRatio="708" firstSheet="6" activeTab="6"/>
  </bookViews>
  <sheets>
    <sheet name="Presentación" sheetId="1" state="hidden" r:id="rId1"/>
    <sheet name="Importante" sheetId="27" state="hidden" r:id="rId2"/>
    <sheet name="Programación" sheetId="45" state="hidden" r:id="rId3"/>
    <sheet name="Ejecución" sheetId="46" state="hidden" r:id="rId4"/>
    <sheet name="Introducción" sheetId="22" state="hidden" r:id="rId5"/>
    <sheet name="Contenido" sheetId="23" state="hidden" r:id="rId6"/>
    <sheet name="SM" sheetId="47" r:id="rId7"/>
    <sheet name="Agropecuaria" sheetId="48" r:id="rId8"/>
    <sheet name="Logística" sheetId="49" r:id="rId9"/>
    <sheet name="Comercialización" sheetId="50" r:id="rId10"/>
    <sheet name="Programas" sheetId="51" r:id="rId11"/>
    <sheet name="Dirección Ejecutiva" sheetId="52" r:id="rId12"/>
    <sheet name="Comunicaciones" sheetId="53" r:id="rId13"/>
    <sheet name="NSSS" sheetId="54" r:id="rId14"/>
    <sheet name="P&amp;D" sheetId="55" r:id="rId15"/>
    <sheet name="Gráfico1" sheetId="60" state="hidden" r:id="rId16"/>
    <sheet name="TIC" sheetId="56" r:id="rId17"/>
    <sheet name="Jurídica" sheetId="57" r:id="rId18"/>
    <sheet name="DAF" sheetId="29" r:id="rId19"/>
    <sheet name="RRHH" sheetId="58" r:id="rId20"/>
    <sheet name="OAI" sheetId="59" r:id="rId21"/>
  </sheets>
  <definedNames>
    <definedName name="_xlnm.Print_Area" localSheetId="7">Agropecuaria!$B$5:$Z$37</definedName>
    <definedName name="_xlnm.Print_Area" localSheetId="9">Comercialización!$B$5:$Z$18</definedName>
    <definedName name="_xlnm.Print_Area" localSheetId="12">Comunicaciones!$B$5:$Z$33</definedName>
    <definedName name="_xlnm.Print_Area" localSheetId="18">DAF!$B$5:$Z$29</definedName>
    <definedName name="_xlnm.Print_Area" localSheetId="11">'Dirección Ejecutiva'!$B$5:$Z$18</definedName>
    <definedName name="_xlnm.Print_Area" localSheetId="17">Jurídica!$B$5:$Z$19</definedName>
    <definedName name="_xlnm.Print_Area" localSheetId="8">Logística!$B$5:$Z$18</definedName>
    <definedName name="_xlnm.Print_Area" localSheetId="13">NSSS!$B$5:$Z$36</definedName>
    <definedName name="_xlnm.Print_Area" localSheetId="20">OAI!$B$5:$Z$42</definedName>
    <definedName name="_xlnm.Print_Area" localSheetId="14">'P&amp;D'!$B$5:$Z$15</definedName>
    <definedName name="_xlnm.Print_Area" localSheetId="0">Presentación!$B$3:$K$68</definedName>
    <definedName name="_xlnm.Print_Area" localSheetId="10">Programas!$B$5:$Z$20</definedName>
    <definedName name="_xlnm.Print_Area" localSheetId="19">RRHH!$B$5:$Z$30</definedName>
    <definedName name="_xlnm.Print_Area" localSheetId="6">SM!$B$5:$Z$19</definedName>
    <definedName name="_xlnm.Print_Area" localSheetId="16">TIC!$B$5:$Z$30</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7" l="1"/>
  <c r="I17" i="59" l="1"/>
  <c r="J17" i="59"/>
  <c r="K17" i="59"/>
  <c r="R17" i="59"/>
  <c r="S17" i="59"/>
  <c r="T17" i="59"/>
  <c r="I16" i="59"/>
  <c r="J16" i="59"/>
  <c r="K16" i="59"/>
  <c r="R16" i="59"/>
  <c r="S16" i="59"/>
  <c r="T16" i="59"/>
  <c r="F16" i="59"/>
  <c r="I30" i="58"/>
  <c r="J30" i="58"/>
  <c r="K30" i="58"/>
  <c r="R30" i="58"/>
  <c r="S30" i="58"/>
  <c r="T30" i="58"/>
  <c r="F30" i="58"/>
  <c r="I29" i="58"/>
  <c r="J29" i="58"/>
  <c r="K29" i="58"/>
  <c r="R29" i="58"/>
  <c r="S29" i="58"/>
  <c r="T29" i="58"/>
  <c r="F29" i="58"/>
  <c r="I28" i="58"/>
  <c r="J28" i="58"/>
  <c r="K28" i="58"/>
  <c r="R28" i="58"/>
  <c r="S28" i="58"/>
  <c r="T28" i="58"/>
  <c r="F28" i="58"/>
  <c r="I27" i="58"/>
  <c r="J27" i="58"/>
  <c r="K27" i="58"/>
  <c r="R27" i="58"/>
  <c r="S27" i="58"/>
  <c r="T27" i="58"/>
  <c r="F27" i="58"/>
  <c r="I26" i="58"/>
  <c r="J26" i="58"/>
  <c r="K26" i="58"/>
  <c r="R26" i="58"/>
  <c r="S26" i="58"/>
  <c r="T26" i="58"/>
  <c r="F26" i="58"/>
  <c r="I25" i="58"/>
  <c r="J25" i="58"/>
  <c r="K25" i="58"/>
  <c r="R25" i="58"/>
  <c r="S25" i="58"/>
  <c r="T25" i="58"/>
  <c r="F25" i="58"/>
  <c r="I24" i="58"/>
  <c r="J24" i="58"/>
  <c r="K24" i="58"/>
  <c r="R24" i="58"/>
  <c r="S24" i="58"/>
  <c r="T24" i="58"/>
  <c r="F24" i="58"/>
  <c r="I23" i="58"/>
  <c r="J23" i="58"/>
  <c r="K23" i="58"/>
  <c r="R23" i="58"/>
  <c r="S23" i="58"/>
  <c r="T23" i="58"/>
  <c r="F23" i="58"/>
  <c r="I22" i="58"/>
  <c r="J22" i="58"/>
  <c r="K22" i="58"/>
  <c r="R22" i="58"/>
  <c r="S22" i="58"/>
  <c r="T22" i="58"/>
  <c r="F22" i="58"/>
  <c r="I21" i="58"/>
  <c r="J21" i="58"/>
  <c r="K21" i="58"/>
  <c r="R21" i="58"/>
  <c r="S21" i="58"/>
  <c r="T21" i="58"/>
  <c r="F21" i="58"/>
  <c r="I20" i="58"/>
  <c r="J20" i="58"/>
  <c r="K20" i="58"/>
  <c r="R20" i="58"/>
  <c r="S20" i="58"/>
  <c r="T20" i="58"/>
  <c r="F20" i="58"/>
  <c r="I19" i="58"/>
  <c r="J19" i="58"/>
  <c r="K19" i="58"/>
  <c r="R19" i="58"/>
  <c r="S19" i="58"/>
  <c r="T19" i="58"/>
  <c r="F19" i="58"/>
  <c r="I18" i="58"/>
  <c r="J18" i="58"/>
  <c r="K18" i="58"/>
  <c r="R18" i="58"/>
  <c r="S18" i="58"/>
  <c r="T18" i="58"/>
  <c r="F18" i="58"/>
  <c r="I17" i="58"/>
  <c r="J17" i="58"/>
  <c r="K17" i="58"/>
  <c r="R17" i="58"/>
  <c r="S17" i="58"/>
  <c r="T17" i="58"/>
  <c r="F17" i="58"/>
  <c r="I16" i="58"/>
  <c r="J16" i="58"/>
  <c r="K16" i="58"/>
  <c r="R16" i="58"/>
  <c r="S16" i="58"/>
  <c r="T16" i="58"/>
  <c r="F16" i="58"/>
  <c r="I15" i="59"/>
  <c r="J15" i="59"/>
  <c r="K15" i="59"/>
  <c r="R15" i="59"/>
  <c r="S15" i="59"/>
  <c r="T15" i="59"/>
  <c r="F15" i="59"/>
  <c r="I13" i="59"/>
  <c r="B7" i="59"/>
  <c r="I15" i="58"/>
  <c r="J15" i="58"/>
  <c r="K15" i="58"/>
  <c r="R15" i="58"/>
  <c r="S15" i="58"/>
  <c r="T15" i="58"/>
  <c r="F15" i="58"/>
  <c r="I13" i="58"/>
  <c r="B7" i="58"/>
  <c r="I19" i="57"/>
  <c r="J19" i="57"/>
  <c r="K19" i="57"/>
  <c r="R19" i="57"/>
  <c r="S19" i="57"/>
  <c r="T19" i="57"/>
  <c r="F19" i="57"/>
  <c r="I18" i="57"/>
  <c r="J18" i="57"/>
  <c r="K18" i="57"/>
  <c r="R18" i="57"/>
  <c r="S18" i="57"/>
  <c r="T18" i="57"/>
  <c r="F18" i="57"/>
  <c r="I17" i="57"/>
  <c r="J17" i="57"/>
  <c r="K17" i="57"/>
  <c r="R17" i="57"/>
  <c r="S17" i="57"/>
  <c r="T17" i="57"/>
  <c r="F17" i="57"/>
  <c r="I16" i="57"/>
  <c r="J16" i="57"/>
  <c r="K16" i="57"/>
  <c r="R16" i="57"/>
  <c r="S16" i="57"/>
  <c r="T16" i="57"/>
  <c r="F16" i="57"/>
  <c r="I15" i="57"/>
  <c r="J15" i="57"/>
  <c r="K15" i="57"/>
  <c r="R15" i="57"/>
  <c r="S15" i="57"/>
  <c r="T15" i="57"/>
  <c r="F15" i="57"/>
  <c r="I13" i="57"/>
  <c r="B7" i="57"/>
  <c r="I29" i="56"/>
  <c r="J29" i="56"/>
  <c r="K29" i="56"/>
  <c r="R29" i="56"/>
  <c r="S29" i="56"/>
  <c r="T29" i="56"/>
  <c r="F29" i="56"/>
  <c r="I28" i="56"/>
  <c r="J28" i="56"/>
  <c r="K28" i="56"/>
  <c r="R28" i="56"/>
  <c r="S28" i="56"/>
  <c r="T28" i="56"/>
  <c r="F28" i="56"/>
  <c r="I27" i="56"/>
  <c r="J27" i="56"/>
  <c r="K27" i="56"/>
  <c r="R27" i="56"/>
  <c r="S27" i="56"/>
  <c r="T27" i="56"/>
  <c r="F27" i="56"/>
  <c r="I26" i="56"/>
  <c r="J26" i="56"/>
  <c r="K26" i="56"/>
  <c r="R26" i="56"/>
  <c r="S26" i="56"/>
  <c r="T26" i="56"/>
  <c r="F26" i="56"/>
  <c r="I25" i="56"/>
  <c r="J25" i="56"/>
  <c r="K25" i="56"/>
  <c r="R25" i="56"/>
  <c r="S25" i="56"/>
  <c r="T25" i="56"/>
  <c r="F25" i="56"/>
  <c r="I24" i="56"/>
  <c r="J24" i="56"/>
  <c r="K24" i="56"/>
  <c r="R24" i="56"/>
  <c r="S24" i="56"/>
  <c r="T24" i="56"/>
  <c r="F24" i="56"/>
  <c r="I23" i="56"/>
  <c r="J23" i="56"/>
  <c r="K23" i="56"/>
  <c r="R23" i="56"/>
  <c r="S23" i="56"/>
  <c r="T23" i="56"/>
  <c r="F23" i="56"/>
  <c r="I22" i="56"/>
  <c r="J22" i="56"/>
  <c r="K22" i="56"/>
  <c r="R22" i="56"/>
  <c r="S22" i="56"/>
  <c r="T22" i="56"/>
  <c r="F22" i="56"/>
  <c r="I21" i="56"/>
  <c r="J21" i="56"/>
  <c r="K21" i="56"/>
  <c r="R21" i="56"/>
  <c r="S21" i="56"/>
  <c r="T21" i="56"/>
  <c r="F21" i="56"/>
  <c r="I20" i="56"/>
  <c r="J20" i="56"/>
  <c r="K20" i="56"/>
  <c r="R20" i="56"/>
  <c r="S20" i="56"/>
  <c r="T20" i="56"/>
  <c r="F20" i="56"/>
  <c r="I19" i="56"/>
  <c r="J19" i="56"/>
  <c r="K19" i="56"/>
  <c r="R19" i="56"/>
  <c r="S19" i="56"/>
  <c r="T19" i="56"/>
  <c r="F19" i="56"/>
  <c r="I18" i="56"/>
  <c r="J18" i="56"/>
  <c r="K18" i="56"/>
  <c r="R18" i="56"/>
  <c r="S18" i="56"/>
  <c r="T18" i="56"/>
  <c r="F18" i="56"/>
  <c r="I17" i="56"/>
  <c r="J17" i="56"/>
  <c r="K17" i="56"/>
  <c r="R17" i="56"/>
  <c r="S17" i="56"/>
  <c r="T17" i="56"/>
  <c r="F17" i="56"/>
  <c r="I16" i="56"/>
  <c r="J16" i="56"/>
  <c r="K16" i="56"/>
  <c r="R16" i="56"/>
  <c r="S16" i="56"/>
  <c r="T16" i="56"/>
  <c r="F16" i="56"/>
  <c r="I15" i="56"/>
  <c r="J15" i="56"/>
  <c r="K15" i="56"/>
  <c r="R15" i="56"/>
  <c r="S15" i="56"/>
  <c r="T15" i="56"/>
  <c r="F15" i="56"/>
  <c r="I13" i="56"/>
  <c r="B7" i="56"/>
  <c r="I39" i="55"/>
  <c r="J39" i="55"/>
  <c r="K39" i="55"/>
  <c r="R39" i="55"/>
  <c r="S39" i="55"/>
  <c r="T39" i="55"/>
  <c r="F39" i="55"/>
  <c r="I38" i="55"/>
  <c r="J38" i="55"/>
  <c r="K38" i="55"/>
  <c r="R38" i="55"/>
  <c r="S38" i="55"/>
  <c r="T38" i="55"/>
  <c r="F38" i="55"/>
  <c r="I37" i="55"/>
  <c r="J37" i="55"/>
  <c r="K37" i="55"/>
  <c r="R37" i="55"/>
  <c r="S37" i="55"/>
  <c r="T37" i="55"/>
  <c r="F37" i="55"/>
  <c r="I36" i="55"/>
  <c r="J36" i="55"/>
  <c r="K36" i="55"/>
  <c r="R36" i="55"/>
  <c r="S36" i="55"/>
  <c r="T36" i="55"/>
  <c r="F36" i="55"/>
  <c r="I35" i="55"/>
  <c r="J35" i="55"/>
  <c r="K35" i="55"/>
  <c r="R35" i="55"/>
  <c r="S35" i="55"/>
  <c r="T35" i="55"/>
  <c r="F35" i="55"/>
  <c r="I34" i="55"/>
  <c r="J34" i="55"/>
  <c r="K34" i="55"/>
  <c r="R34" i="55"/>
  <c r="S34" i="55"/>
  <c r="T34" i="55"/>
  <c r="F34" i="55"/>
  <c r="I33" i="55"/>
  <c r="J33" i="55"/>
  <c r="K33" i="55"/>
  <c r="R33" i="55"/>
  <c r="S33" i="55"/>
  <c r="T33" i="55"/>
  <c r="F33" i="55"/>
  <c r="I32" i="55"/>
  <c r="J32" i="55"/>
  <c r="K32" i="55"/>
  <c r="R32" i="55"/>
  <c r="S32" i="55"/>
  <c r="T32" i="55"/>
  <c r="F32" i="55"/>
  <c r="I31" i="55"/>
  <c r="J31" i="55"/>
  <c r="K31" i="55"/>
  <c r="R31" i="55"/>
  <c r="S31" i="55"/>
  <c r="T31" i="55"/>
  <c r="F31" i="55"/>
  <c r="I30" i="55"/>
  <c r="J30" i="55"/>
  <c r="K30" i="55"/>
  <c r="R30" i="55"/>
  <c r="S30" i="55"/>
  <c r="T30" i="55"/>
  <c r="F30" i="55"/>
  <c r="I29" i="55"/>
  <c r="J29" i="55"/>
  <c r="K29" i="55"/>
  <c r="R29" i="55"/>
  <c r="S29" i="55"/>
  <c r="T29" i="55"/>
  <c r="F29" i="55"/>
  <c r="I28" i="55"/>
  <c r="J28" i="55"/>
  <c r="K28" i="55"/>
  <c r="R28" i="55"/>
  <c r="S28" i="55"/>
  <c r="T28" i="55"/>
  <c r="F28" i="55"/>
  <c r="I27" i="55"/>
  <c r="J27" i="55"/>
  <c r="K27" i="55"/>
  <c r="R27" i="55"/>
  <c r="S27" i="55"/>
  <c r="T27" i="55"/>
  <c r="F27" i="55"/>
  <c r="I26" i="55"/>
  <c r="J26" i="55"/>
  <c r="K26" i="55"/>
  <c r="R26" i="55"/>
  <c r="S26" i="55"/>
  <c r="T26" i="55"/>
  <c r="F26" i="55"/>
  <c r="I25" i="55"/>
  <c r="J25" i="55"/>
  <c r="K25" i="55"/>
  <c r="R25" i="55"/>
  <c r="S25" i="55"/>
  <c r="T25" i="55"/>
  <c r="F25" i="55"/>
  <c r="I24" i="55"/>
  <c r="J24" i="55"/>
  <c r="K24" i="55"/>
  <c r="R24" i="55"/>
  <c r="S24" i="55"/>
  <c r="T24" i="55"/>
  <c r="F24" i="55"/>
  <c r="I23" i="55"/>
  <c r="J23" i="55"/>
  <c r="K23" i="55"/>
  <c r="R23" i="55"/>
  <c r="S23" i="55"/>
  <c r="T23" i="55"/>
  <c r="F23" i="55"/>
  <c r="I22" i="55"/>
  <c r="J22" i="55"/>
  <c r="K22" i="55"/>
  <c r="R22" i="55"/>
  <c r="S22" i="55"/>
  <c r="T22" i="55"/>
  <c r="F22" i="55"/>
  <c r="I21" i="55"/>
  <c r="J21" i="55"/>
  <c r="K21" i="55"/>
  <c r="R21" i="55"/>
  <c r="S21" i="55"/>
  <c r="T21" i="55"/>
  <c r="F21" i="55"/>
  <c r="I20" i="55"/>
  <c r="J20" i="55"/>
  <c r="K20" i="55"/>
  <c r="R20" i="55"/>
  <c r="S20" i="55"/>
  <c r="T20" i="55"/>
  <c r="F20" i="55"/>
  <c r="I19" i="55"/>
  <c r="J19" i="55"/>
  <c r="K19" i="55"/>
  <c r="R19" i="55"/>
  <c r="S19" i="55"/>
  <c r="T19" i="55"/>
  <c r="F19" i="55"/>
  <c r="I18" i="55"/>
  <c r="J18" i="55"/>
  <c r="K18" i="55"/>
  <c r="R18" i="55"/>
  <c r="S18" i="55"/>
  <c r="T18" i="55"/>
  <c r="F18" i="55"/>
  <c r="I17" i="55"/>
  <c r="J17" i="55"/>
  <c r="K17" i="55"/>
  <c r="R17" i="55"/>
  <c r="S17" i="55"/>
  <c r="T17" i="55"/>
  <c r="F17" i="55"/>
  <c r="I16" i="55"/>
  <c r="J16" i="55"/>
  <c r="K16" i="55"/>
  <c r="R16" i="55"/>
  <c r="S16" i="55"/>
  <c r="T16" i="55"/>
  <c r="F16" i="55"/>
  <c r="I15" i="55"/>
  <c r="J15" i="55"/>
  <c r="K15" i="55"/>
  <c r="R15" i="55"/>
  <c r="S15" i="55"/>
  <c r="T15" i="55"/>
  <c r="F15" i="55"/>
  <c r="I13" i="55"/>
  <c r="B7" i="55"/>
  <c r="X32" i="54"/>
  <c r="X33" i="54" s="1"/>
  <c r="Z19" i="54"/>
  <c r="Z20" i="54" s="1"/>
  <c r="Z21" i="54" s="1"/>
  <c r="Z22" i="54" s="1"/>
  <c r="I36" i="54"/>
  <c r="J36" i="54"/>
  <c r="K36" i="54"/>
  <c r="R36" i="54"/>
  <c r="S36" i="54"/>
  <c r="T36" i="54"/>
  <c r="F36" i="54"/>
  <c r="I35" i="54"/>
  <c r="J35" i="54"/>
  <c r="K35" i="54"/>
  <c r="R35" i="54"/>
  <c r="S35" i="54"/>
  <c r="T35" i="54"/>
  <c r="F35" i="54"/>
  <c r="I34" i="54"/>
  <c r="J34" i="54"/>
  <c r="K34" i="54"/>
  <c r="R34" i="54"/>
  <c r="S34" i="54"/>
  <c r="T34" i="54"/>
  <c r="F34" i="54"/>
  <c r="I33" i="54"/>
  <c r="J33" i="54"/>
  <c r="K33" i="54"/>
  <c r="R33" i="54"/>
  <c r="S33" i="54"/>
  <c r="T33" i="54"/>
  <c r="F33" i="54"/>
  <c r="I32" i="54"/>
  <c r="J32" i="54"/>
  <c r="K32" i="54"/>
  <c r="R32" i="54"/>
  <c r="S32" i="54"/>
  <c r="T32" i="54"/>
  <c r="F32" i="54"/>
  <c r="I31" i="54"/>
  <c r="J31" i="54"/>
  <c r="K31" i="54"/>
  <c r="R31" i="54"/>
  <c r="S31" i="54"/>
  <c r="T31" i="54"/>
  <c r="F31" i="54"/>
  <c r="I30" i="54"/>
  <c r="J30" i="54"/>
  <c r="K30" i="54"/>
  <c r="R30" i="54"/>
  <c r="S30" i="54"/>
  <c r="T30" i="54"/>
  <c r="F30" i="54"/>
  <c r="I29" i="54"/>
  <c r="J29" i="54"/>
  <c r="K29" i="54"/>
  <c r="R29" i="54"/>
  <c r="S29" i="54"/>
  <c r="T29" i="54"/>
  <c r="F29" i="54"/>
  <c r="I28" i="54"/>
  <c r="J28" i="54"/>
  <c r="K28" i="54"/>
  <c r="R28" i="54"/>
  <c r="S28" i="54"/>
  <c r="T28" i="54"/>
  <c r="F28" i="54"/>
  <c r="I27" i="54"/>
  <c r="J27" i="54"/>
  <c r="K27" i="54"/>
  <c r="R27" i="54"/>
  <c r="S27" i="54"/>
  <c r="T27" i="54"/>
  <c r="F27" i="54"/>
  <c r="I26" i="54"/>
  <c r="J26" i="54"/>
  <c r="K26" i="54"/>
  <c r="R26" i="54"/>
  <c r="S26" i="54"/>
  <c r="T26" i="54"/>
  <c r="F26" i="54"/>
  <c r="I25" i="54"/>
  <c r="J25" i="54"/>
  <c r="K25" i="54"/>
  <c r="R25" i="54"/>
  <c r="S25" i="54"/>
  <c r="T25" i="54"/>
  <c r="F25" i="54"/>
  <c r="I24" i="54"/>
  <c r="J24" i="54"/>
  <c r="K24" i="54"/>
  <c r="R24" i="54"/>
  <c r="S24" i="54"/>
  <c r="T24" i="54"/>
  <c r="F24" i="54"/>
  <c r="I23" i="54"/>
  <c r="J23" i="54"/>
  <c r="K23" i="54"/>
  <c r="R23" i="54"/>
  <c r="S23" i="54"/>
  <c r="T23" i="54"/>
  <c r="F23" i="54"/>
  <c r="I22" i="54"/>
  <c r="J22" i="54"/>
  <c r="K22" i="54"/>
  <c r="R22" i="54"/>
  <c r="S22" i="54"/>
  <c r="T22" i="54"/>
  <c r="F22" i="54"/>
  <c r="I21" i="54"/>
  <c r="J21" i="54"/>
  <c r="K21" i="54"/>
  <c r="R21" i="54"/>
  <c r="S21" i="54"/>
  <c r="T21" i="54"/>
  <c r="F21" i="54"/>
  <c r="I20" i="54"/>
  <c r="J20" i="54"/>
  <c r="K20" i="54"/>
  <c r="R20" i="54"/>
  <c r="S20" i="54"/>
  <c r="T20" i="54"/>
  <c r="F20" i="54"/>
  <c r="I19" i="54"/>
  <c r="J19" i="54"/>
  <c r="K19" i="54"/>
  <c r="R19" i="54"/>
  <c r="S19" i="54"/>
  <c r="T19" i="54"/>
  <c r="F19" i="54"/>
  <c r="I18" i="54"/>
  <c r="J18" i="54"/>
  <c r="K18" i="54"/>
  <c r="R18" i="54"/>
  <c r="S18" i="54"/>
  <c r="T18" i="54"/>
  <c r="F18" i="54"/>
  <c r="I17" i="54"/>
  <c r="J17" i="54"/>
  <c r="K17" i="54"/>
  <c r="R17" i="54"/>
  <c r="S17" i="54"/>
  <c r="T17" i="54"/>
  <c r="F17" i="54"/>
  <c r="I16" i="54"/>
  <c r="J16" i="54"/>
  <c r="K16" i="54"/>
  <c r="R16" i="54"/>
  <c r="S16" i="54"/>
  <c r="T16" i="54"/>
  <c r="F16" i="54"/>
  <c r="I15" i="54"/>
  <c r="J15" i="54"/>
  <c r="K15" i="54"/>
  <c r="R15" i="54"/>
  <c r="S15" i="54"/>
  <c r="T15" i="54"/>
  <c r="F15" i="54"/>
  <c r="I13" i="54"/>
  <c r="B7" i="54"/>
  <c r="I33" i="53"/>
  <c r="J33" i="53"/>
  <c r="K33" i="53"/>
  <c r="R33" i="53"/>
  <c r="S33" i="53"/>
  <c r="T33" i="53"/>
  <c r="F33" i="53"/>
  <c r="I32" i="53"/>
  <c r="J32" i="53"/>
  <c r="K32" i="53"/>
  <c r="R32" i="53"/>
  <c r="S32" i="53"/>
  <c r="T32" i="53"/>
  <c r="F32" i="53"/>
  <c r="I31" i="53"/>
  <c r="J31" i="53"/>
  <c r="K31" i="53"/>
  <c r="R31" i="53"/>
  <c r="S31" i="53"/>
  <c r="T31" i="53"/>
  <c r="F31" i="53"/>
  <c r="I30" i="53"/>
  <c r="J30" i="53"/>
  <c r="K30" i="53"/>
  <c r="R30" i="53"/>
  <c r="S30" i="53"/>
  <c r="T30" i="53"/>
  <c r="F30" i="53"/>
  <c r="I29" i="53"/>
  <c r="J29" i="53"/>
  <c r="K29" i="53"/>
  <c r="R29" i="53"/>
  <c r="S29" i="53"/>
  <c r="T29" i="53"/>
  <c r="F29" i="53"/>
  <c r="I28" i="53"/>
  <c r="J28" i="53"/>
  <c r="K28" i="53"/>
  <c r="R28" i="53"/>
  <c r="S28" i="53"/>
  <c r="T28" i="53"/>
  <c r="F28" i="53"/>
  <c r="I27" i="53"/>
  <c r="J27" i="53"/>
  <c r="K27" i="53"/>
  <c r="R27" i="53"/>
  <c r="S27" i="53"/>
  <c r="T27" i="53"/>
  <c r="F27" i="53"/>
  <c r="I26" i="53"/>
  <c r="J26" i="53"/>
  <c r="K26" i="53"/>
  <c r="R26" i="53"/>
  <c r="S26" i="53"/>
  <c r="T26" i="53"/>
  <c r="F26" i="53"/>
  <c r="I25" i="53"/>
  <c r="J25" i="53"/>
  <c r="K25" i="53"/>
  <c r="R25" i="53"/>
  <c r="S25" i="53"/>
  <c r="T25" i="53"/>
  <c r="F25" i="53"/>
  <c r="I24" i="53"/>
  <c r="J24" i="53"/>
  <c r="K24" i="53"/>
  <c r="R24" i="53"/>
  <c r="S24" i="53"/>
  <c r="T24" i="53"/>
  <c r="F24" i="53"/>
  <c r="I23" i="53"/>
  <c r="J23" i="53"/>
  <c r="K23" i="53"/>
  <c r="R23" i="53"/>
  <c r="S23" i="53"/>
  <c r="T23" i="53"/>
  <c r="F23" i="53"/>
  <c r="I22" i="53"/>
  <c r="J22" i="53"/>
  <c r="K22" i="53"/>
  <c r="R22" i="53"/>
  <c r="S22" i="53"/>
  <c r="T22" i="53"/>
  <c r="F22" i="53"/>
  <c r="I21" i="53"/>
  <c r="J21" i="53"/>
  <c r="K21" i="53"/>
  <c r="R21" i="53"/>
  <c r="S21" i="53"/>
  <c r="T21" i="53"/>
  <c r="F21" i="53"/>
  <c r="I20" i="53"/>
  <c r="J20" i="53"/>
  <c r="K20" i="53"/>
  <c r="R20" i="53"/>
  <c r="S20" i="53"/>
  <c r="T20" i="53"/>
  <c r="F20" i="53"/>
  <c r="I19" i="53"/>
  <c r="J19" i="53"/>
  <c r="K19" i="53"/>
  <c r="R19" i="53"/>
  <c r="S19" i="53"/>
  <c r="T19" i="53"/>
  <c r="F19" i="53"/>
  <c r="I18" i="53"/>
  <c r="J18" i="53"/>
  <c r="K18" i="53"/>
  <c r="R18" i="53"/>
  <c r="S18" i="53"/>
  <c r="T18" i="53"/>
  <c r="F18" i="53"/>
  <c r="I17" i="53"/>
  <c r="J17" i="53"/>
  <c r="K17" i="53"/>
  <c r="R17" i="53"/>
  <c r="S17" i="53"/>
  <c r="T17" i="53"/>
  <c r="F17" i="53"/>
  <c r="I16" i="53"/>
  <c r="J16" i="53"/>
  <c r="K16" i="53"/>
  <c r="R16" i="53"/>
  <c r="S16" i="53"/>
  <c r="T16" i="53"/>
  <c r="F16" i="53"/>
  <c r="I15" i="53"/>
  <c r="J15" i="53"/>
  <c r="K15" i="53"/>
  <c r="R15" i="53"/>
  <c r="S15" i="53"/>
  <c r="T15" i="53"/>
  <c r="F15" i="53"/>
  <c r="I13" i="53"/>
  <c r="B7" i="53"/>
  <c r="I18" i="52"/>
  <c r="J18" i="52"/>
  <c r="K18" i="52"/>
  <c r="R18" i="52"/>
  <c r="S18" i="52"/>
  <c r="T18" i="52"/>
  <c r="F18" i="52"/>
  <c r="I17" i="52"/>
  <c r="J17" i="52"/>
  <c r="K17" i="52"/>
  <c r="R17" i="52"/>
  <c r="S17" i="52"/>
  <c r="T17" i="52"/>
  <c r="F17" i="52"/>
  <c r="I16" i="52"/>
  <c r="J16" i="52"/>
  <c r="K16" i="52"/>
  <c r="R16" i="52"/>
  <c r="S16" i="52"/>
  <c r="T16" i="52"/>
  <c r="F16" i="52"/>
  <c r="I15" i="52"/>
  <c r="J15" i="52"/>
  <c r="K15" i="52"/>
  <c r="R15" i="52"/>
  <c r="S15" i="52"/>
  <c r="T15" i="52"/>
  <c r="F15" i="52"/>
  <c r="I13" i="52"/>
  <c r="B7" i="52"/>
  <c r="I20" i="51"/>
  <c r="J20" i="51"/>
  <c r="K20" i="51"/>
  <c r="R20" i="51"/>
  <c r="S20" i="51"/>
  <c r="T20" i="51"/>
  <c r="F20" i="51"/>
  <c r="I19" i="51"/>
  <c r="J19" i="51"/>
  <c r="K19" i="51"/>
  <c r="R19" i="51"/>
  <c r="S19" i="51"/>
  <c r="T19" i="51"/>
  <c r="F19" i="51"/>
  <c r="I18" i="51"/>
  <c r="J18" i="51"/>
  <c r="K18" i="51"/>
  <c r="R18" i="51"/>
  <c r="S18" i="51"/>
  <c r="T18" i="51"/>
  <c r="F18" i="51"/>
  <c r="I17" i="51"/>
  <c r="J17" i="51"/>
  <c r="K17" i="51"/>
  <c r="R17" i="51"/>
  <c r="S17" i="51"/>
  <c r="T17" i="51"/>
  <c r="F17" i="51"/>
  <c r="I16" i="51"/>
  <c r="J16" i="51"/>
  <c r="K16" i="51"/>
  <c r="R16" i="51"/>
  <c r="S16" i="51"/>
  <c r="T16" i="51"/>
  <c r="F16" i="51"/>
  <c r="I15" i="51"/>
  <c r="J15" i="51"/>
  <c r="K15" i="51"/>
  <c r="R15" i="51"/>
  <c r="S15" i="51"/>
  <c r="T15" i="51"/>
  <c r="F15" i="51"/>
  <c r="I13" i="51"/>
  <c r="B7" i="51"/>
  <c r="I18" i="50"/>
  <c r="J18" i="50"/>
  <c r="K18" i="50"/>
  <c r="R18" i="50"/>
  <c r="S18" i="50"/>
  <c r="T18" i="50"/>
  <c r="F18" i="50"/>
  <c r="V18" i="50" s="1"/>
  <c r="I17" i="50"/>
  <c r="J17" i="50"/>
  <c r="K17" i="50"/>
  <c r="R17" i="50"/>
  <c r="S17" i="50"/>
  <c r="T17" i="50"/>
  <c r="F17" i="50"/>
  <c r="I16" i="50"/>
  <c r="J16" i="50"/>
  <c r="K16" i="50"/>
  <c r="R16" i="50"/>
  <c r="S16" i="50"/>
  <c r="T16" i="50"/>
  <c r="F16" i="50"/>
  <c r="I15" i="50"/>
  <c r="J15" i="50"/>
  <c r="K15" i="50"/>
  <c r="R15" i="50"/>
  <c r="S15" i="50"/>
  <c r="T15" i="50"/>
  <c r="F15" i="50"/>
  <c r="I13" i="50"/>
  <c r="B7" i="50"/>
  <c r="I17" i="49"/>
  <c r="J17" i="49"/>
  <c r="K17" i="49"/>
  <c r="R17" i="49"/>
  <c r="S17" i="49"/>
  <c r="T17" i="49"/>
  <c r="F17" i="49"/>
  <c r="I16" i="49"/>
  <c r="J16" i="49"/>
  <c r="K16" i="49"/>
  <c r="R16" i="49"/>
  <c r="S16" i="49"/>
  <c r="T16" i="49"/>
  <c r="F16" i="49"/>
  <c r="I15" i="49"/>
  <c r="J15" i="49"/>
  <c r="K15" i="49"/>
  <c r="R15" i="49"/>
  <c r="S15" i="49"/>
  <c r="T15" i="49"/>
  <c r="F15" i="49"/>
  <c r="I13" i="49"/>
  <c r="B7" i="49"/>
  <c r="I37" i="48"/>
  <c r="J37" i="48"/>
  <c r="K37" i="48"/>
  <c r="R37" i="48"/>
  <c r="S37" i="48"/>
  <c r="T37" i="48"/>
  <c r="F37" i="48"/>
  <c r="I36" i="48"/>
  <c r="J36" i="48"/>
  <c r="K36" i="48"/>
  <c r="R36" i="48"/>
  <c r="S36" i="48"/>
  <c r="T36" i="48"/>
  <c r="F36" i="48"/>
  <c r="I35" i="48"/>
  <c r="J35" i="48"/>
  <c r="K35" i="48"/>
  <c r="R35" i="48"/>
  <c r="S35" i="48"/>
  <c r="T35" i="48"/>
  <c r="F35" i="48"/>
  <c r="I34" i="48"/>
  <c r="J34" i="48"/>
  <c r="K34" i="48"/>
  <c r="R34" i="48"/>
  <c r="S34" i="48"/>
  <c r="T34" i="48"/>
  <c r="F34" i="48"/>
  <c r="I33" i="48"/>
  <c r="J33" i="48"/>
  <c r="K33" i="48"/>
  <c r="R33" i="48"/>
  <c r="S33" i="48"/>
  <c r="T33" i="48"/>
  <c r="F33" i="48"/>
  <c r="I32" i="48"/>
  <c r="J32" i="48"/>
  <c r="K32" i="48"/>
  <c r="R32" i="48"/>
  <c r="S32" i="48"/>
  <c r="T32" i="48"/>
  <c r="F32" i="48"/>
  <c r="I31" i="48"/>
  <c r="J31" i="48"/>
  <c r="K31" i="48"/>
  <c r="R31" i="48"/>
  <c r="S31" i="48"/>
  <c r="T31" i="48"/>
  <c r="F31" i="48"/>
  <c r="I30" i="48"/>
  <c r="J30" i="48"/>
  <c r="K30" i="48"/>
  <c r="R30" i="48"/>
  <c r="S30" i="48"/>
  <c r="T30" i="48"/>
  <c r="F30" i="48"/>
  <c r="I29" i="48"/>
  <c r="J29" i="48"/>
  <c r="K29" i="48"/>
  <c r="R29" i="48"/>
  <c r="S29" i="48"/>
  <c r="T29" i="48"/>
  <c r="F29" i="48"/>
  <c r="I28" i="48"/>
  <c r="J28" i="48"/>
  <c r="K28" i="48"/>
  <c r="R28" i="48"/>
  <c r="S28" i="48"/>
  <c r="T28" i="48"/>
  <c r="F28" i="48"/>
  <c r="I27" i="48"/>
  <c r="J27" i="48"/>
  <c r="K27" i="48"/>
  <c r="R27" i="48"/>
  <c r="S27" i="48"/>
  <c r="T27" i="48"/>
  <c r="F27" i="48"/>
  <c r="I26" i="48"/>
  <c r="J26" i="48"/>
  <c r="K26" i="48"/>
  <c r="R26" i="48"/>
  <c r="S26" i="48"/>
  <c r="T26" i="48"/>
  <c r="F26" i="48"/>
  <c r="I25" i="48"/>
  <c r="J25" i="48"/>
  <c r="K25" i="48"/>
  <c r="R25" i="48"/>
  <c r="S25" i="48"/>
  <c r="T25" i="48"/>
  <c r="F25" i="48"/>
  <c r="I24" i="48"/>
  <c r="J24" i="48"/>
  <c r="K24" i="48"/>
  <c r="R24" i="48"/>
  <c r="S24" i="48"/>
  <c r="T24" i="48"/>
  <c r="F24" i="48"/>
  <c r="I23" i="48"/>
  <c r="J23" i="48"/>
  <c r="K23" i="48"/>
  <c r="R23" i="48"/>
  <c r="S23" i="48"/>
  <c r="T23" i="48"/>
  <c r="F23" i="48"/>
  <c r="I22" i="48"/>
  <c r="J22" i="48"/>
  <c r="K22" i="48"/>
  <c r="R22" i="48"/>
  <c r="S22" i="48"/>
  <c r="T22" i="48"/>
  <c r="F22" i="48"/>
  <c r="I21" i="48"/>
  <c r="J21" i="48"/>
  <c r="K21" i="48"/>
  <c r="R21" i="48"/>
  <c r="S21" i="48"/>
  <c r="T21" i="48"/>
  <c r="F21" i="48"/>
  <c r="I20" i="48"/>
  <c r="J20" i="48"/>
  <c r="K20" i="48"/>
  <c r="R20" i="48"/>
  <c r="S20" i="48"/>
  <c r="T20" i="48"/>
  <c r="F20" i="48"/>
  <c r="I19" i="48"/>
  <c r="J19" i="48"/>
  <c r="K19" i="48"/>
  <c r="R19" i="48"/>
  <c r="S19" i="48"/>
  <c r="T19" i="48"/>
  <c r="F19" i="48"/>
  <c r="I18" i="48"/>
  <c r="J18" i="48"/>
  <c r="K18" i="48"/>
  <c r="R18" i="48"/>
  <c r="S18" i="48"/>
  <c r="T18" i="48"/>
  <c r="F18" i="48"/>
  <c r="I17" i="48"/>
  <c r="J17" i="48"/>
  <c r="K17" i="48"/>
  <c r="R17" i="48"/>
  <c r="S17" i="48"/>
  <c r="T17" i="48"/>
  <c r="F17" i="48"/>
  <c r="I16" i="48"/>
  <c r="J16" i="48"/>
  <c r="K16" i="48"/>
  <c r="R16" i="48"/>
  <c r="S16" i="48"/>
  <c r="T16" i="48"/>
  <c r="F16" i="48"/>
  <c r="I15" i="48"/>
  <c r="J15" i="48"/>
  <c r="K15" i="48"/>
  <c r="R15" i="48"/>
  <c r="S15" i="48"/>
  <c r="T15" i="48"/>
  <c r="F15" i="48"/>
  <c r="I13" i="48"/>
  <c r="B7" i="48"/>
  <c r="F19" i="47"/>
  <c r="F18" i="47"/>
  <c r="F17" i="47"/>
  <c r="F16" i="47"/>
  <c r="T19" i="47"/>
  <c r="S19" i="47"/>
  <c r="R19" i="47"/>
  <c r="K19" i="47"/>
  <c r="J19" i="47"/>
  <c r="I19" i="47"/>
  <c r="T18" i="47"/>
  <c r="S18" i="47"/>
  <c r="R18" i="47"/>
  <c r="K18" i="47"/>
  <c r="J18" i="47"/>
  <c r="I18" i="47"/>
  <c r="T17" i="47"/>
  <c r="S17" i="47"/>
  <c r="R17" i="47"/>
  <c r="K17" i="47"/>
  <c r="J17" i="47"/>
  <c r="I17" i="47"/>
  <c r="T16" i="47"/>
  <c r="S16" i="47"/>
  <c r="R16" i="47"/>
  <c r="K16" i="47"/>
  <c r="J16" i="47"/>
  <c r="I16" i="47"/>
  <c r="I15" i="47"/>
  <c r="J15" i="47"/>
  <c r="K15" i="47"/>
  <c r="R15" i="47"/>
  <c r="S15" i="47"/>
  <c r="T15" i="47"/>
  <c r="I13" i="47"/>
  <c r="B7" i="47"/>
  <c r="A9" i="22"/>
  <c r="I16" i="29"/>
  <c r="J16" i="29"/>
  <c r="K16" i="29"/>
  <c r="T16" i="29"/>
  <c r="R16" i="29"/>
  <c r="S16" i="29"/>
  <c r="I17" i="29"/>
  <c r="J17" i="29"/>
  <c r="K17" i="29"/>
  <c r="T17" i="29"/>
  <c r="R17" i="29"/>
  <c r="S17" i="29"/>
  <c r="I18" i="29"/>
  <c r="J18" i="29"/>
  <c r="K18" i="29"/>
  <c r="T18" i="29"/>
  <c r="R18" i="29"/>
  <c r="S18" i="29"/>
  <c r="I19" i="29"/>
  <c r="J19" i="29"/>
  <c r="K19" i="29"/>
  <c r="T19" i="29"/>
  <c r="R19" i="29"/>
  <c r="S19" i="29"/>
  <c r="I20" i="29"/>
  <c r="J20" i="29"/>
  <c r="K20" i="29"/>
  <c r="T20" i="29"/>
  <c r="R20" i="29"/>
  <c r="S20" i="29"/>
  <c r="I21" i="29"/>
  <c r="J21" i="29"/>
  <c r="K21" i="29"/>
  <c r="T21" i="29"/>
  <c r="R21" i="29"/>
  <c r="S21" i="29"/>
  <c r="I22" i="29"/>
  <c r="J22" i="29"/>
  <c r="K22" i="29"/>
  <c r="T22" i="29"/>
  <c r="R22" i="29"/>
  <c r="S22" i="29"/>
  <c r="I23" i="29"/>
  <c r="J23" i="29"/>
  <c r="K23" i="29"/>
  <c r="T23" i="29"/>
  <c r="R23" i="29"/>
  <c r="S23" i="29"/>
  <c r="I24" i="29"/>
  <c r="J24" i="29"/>
  <c r="K24" i="29"/>
  <c r="T24" i="29"/>
  <c r="R24" i="29"/>
  <c r="S24" i="29"/>
  <c r="I25" i="29"/>
  <c r="J25" i="29"/>
  <c r="K25" i="29"/>
  <c r="T25" i="29"/>
  <c r="R25" i="29"/>
  <c r="S25" i="29"/>
  <c r="I26" i="29"/>
  <c r="J26" i="29"/>
  <c r="K26" i="29"/>
  <c r="T26" i="29"/>
  <c r="R26" i="29"/>
  <c r="S26" i="29"/>
  <c r="I27" i="29"/>
  <c r="J27" i="29"/>
  <c r="K27" i="29"/>
  <c r="T27" i="29"/>
  <c r="R27" i="29"/>
  <c r="S27" i="29"/>
  <c r="I28" i="29"/>
  <c r="J28" i="29"/>
  <c r="K28" i="29"/>
  <c r="T28" i="29"/>
  <c r="R28" i="29"/>
  <c r="S28" i="29"/>
  <c r="I29" i="29"/>
  <c r="J29" i="29"/>
  <c r="K29" i="29"/>
  <c r="T29" i="29"/>
  <c r="R29" i="29"/>
  <c r="S29" i="29"/>
  <c r="I15" i="29"/>
  <c r="J15" i="29"/>
  <c r="K15" i="29"/>
  <c r="T15" i="29"/>
  <c r="R15" i="29"/>
  <c r="S15" i="29"/>
  <c r="F15" i="29"/>
  <c r="F16" i="29"/>
  <c r="F17" i="29"/>
  <c r="F18" i="29"/>
  <c r="F19" i="29"/>
  <c r="F20" i="29"/>
  <c r="F21" i="29"/>
  <c r="F22" i="29"/>
  <c r="F23" i="29"/>
  <c r="F24" i="29"/>
  <c r="F25" i="29"/>
  <c r="F26" i="29"/>
  <c r="F27" i="29"/>
  <c r="F28" i="29"/>
  <c r="F29" i="29"/>
  <c r="I13" i="29"/>
  <c r="B7" i="29"/>
  <c r="U26" i="54"/>
  <c r="U16" i="57"/>
  <c r="U15" i="52"/>
  <c r="U19" i="58"/>
  <c r="U19" i="48"/>
  <c r="U31" i="48"/>
  <c r="U32" i="54"/>
  <c r="U20" i="54"/>
  <c r="U18" i="48"/>
  <c r="U20" i="58"/>
  <c r="U23" i="53"/>
  <c r="U17" i="57"/>
  <c r="U33" i="54"/>
  <c r="U18" i="55"/>
  <c r="U15" i="56"/>
  <c r="U17" i="52"/>
  <c r="U21" i="29"/>
  <c r="U29" i="56"/>
  <c r="U30" i="48"/>
  <c r="U16" i="58"/>
  <c r="U30" i="53"/>
  <c r="U17" i="47"/>
  <c r="U24" i="54"/>
  <c r="U17" i="51"/>
  <c r="U31" i="54"/>
  <c r="U21" i="58"/>
  <c r="U37" i="55"/>
  <c r="U28" i="58"/>
  <c r="U18" i="47"/>
  <c r="U16" i="55"/>
  <c r="U22" i="55"/>
  <c r="U17" i="29"/>
  <c r="U22" i="48"/>
  <c r="U22" i="53"/>
  <c r="U19" i="29"/>
  <c r="U25" i="53"/>
  <c r="U29" i="53"/>
  <c r="U17" i="49"/>
  <c r="U20" i="55"/>
  <c r="U24" i="48"/>
  <c r="U17" i="56"/>
  <c r="U22" i="54"/>
  <c r="U15" i="47"/>
  <c r="U24" i="29"/>
  <c r="U16" i="49"/>
  <c r="U35" i="48"/>
  <c r="U16" i="53"/>
  <c r="U34" i="54"/>
  <c r="U16" i="52"/>
  <c r="U19" i="51"/>
  <c r="U20" i="56"/>
  <c r="U39" i="55"/>
  <c r="U18" i="29"/>
  <c r="U29" i="29"/>
  <c r="U16" i="51"/>
  <c r="U18" i="56"/>
  <c r="U15" i="57"/>
  <c r="U16" i="47"/>
  <c r="U16" i="54"/>
  <c r="U26" i="29"/>
  <c r="U19" i="55"/>
  <c r="U19" i="57"/>
  <c r="U38" i="55"/>
  <c r="U36" i="54"/>
  <c r="U35" i="54"/>
  <c r="U15" i="48"/>
  <c r="U23" i="55"/>
  <c r="U32" i="53"/>
  <c r="U27" i="54"/>
  <c r="U15" i="49"/>
  <c r="U26" i="58"/>
  <c r="U19" i="47"/>
  <c r="U33" i="53"/>
  <c r="U20" i="53"/>
  <c r="U23" i="58"/>
  <c r="U29" i="48"/>
  <c r="U18" i="53"/>
  <c r="U29" i="58"/>
  <c r="U26" i="56"/>
  <c r="U27" i="29"/>
  <c r="U16" i="59"/>
  <c r="U29" i="54"/>
  <c r="U19" i="53"/>
  <c r="U15" i="55"/>
  <c r="U15" i="58"/>
  <c r="U28" i="48"/>
  <c r="U23" i="54"/>
  <c r="U24" i="53"/>
  <c r="U20" i="48"/>
  <c r="U34" i="48"/>
  <c r="U15" i="54"/>
  <c r="U32" i="48"/>
  <c r="U25" i="48"/>
  <c r="U17" i="48"/>
  <c r="U15" i="53"/>
  <c r="U18" i="58"/>
  <c r="U24" i="55"/>
  <c r="U16" i="29"/>
  <c r="U36" i="48"/>
  <c r="U15" i="29"/>
  <c r="U15" i="59"/>
  <c r="U17" i="55"/>
  <c r="U21" i="55"/>
  <c r="U21" i="56"/>
  <c r="U31" i="53"/>
  <c r="U25" i="29"/>
  <c r="U25" i="54"/>
  <c r="U33" i="48"/>
  <c r="U20" i="51"/>
  <c r="U28" i="53"/>
  <c r="U19" i="54"/>
  <c r="U17" i="53"/>
  <c r="U18" i="52"/>
  <c r="U18" i="54"/>
  <c r="U24" i="56"/>
  <c r="U22" i="58"/>
  <c r="U28" i="54"/>
  <c r="U17" i="54"/>
  <c r="U21" i="54"/>
  <c r="U22" i="29"/>
  <c r="U25" i="56"/>
  <c r="U27" i="53"/>
  <c r="U26" i="53"/>
  <c r="U21" i="48"/>
  <c r="U17" i="58"/>
  <c r="U27" i="56"/>
  <c r="U19" i="56"/>
  <c r="U26" i="48"/>
  <c r="U22" i="56"/>
  <c r="U16" i="48"/>
  <c r="U27" i="48"/>
  <c r="U24" i="58"/>
  <c r="U28" i="29"/>
  <c r="U27" i="58"/>
  <c r="U20" i="29"/>
  <c r="U37" i="48"/>
  <c r="U18" i="51"/>
  <c r="U23" i="48"/>
  <c r="U23" i="56"/>
  <c r="U25" i="58"/>
  <c r="U23" i="29"/>
  <c r="U28" i="56"/>
  <c r="U18" i="57"/>
  <c r="U16" i="56"/>
  <c r="U21" i="53"/>
  <c r="U15" i="51"/>
  <c r="U30" i="58"/>
  <c r="U30" i="54"/>
  <c r="X35" i="54" l="1"/>
  <c r="X34" i="54"/>
  <c r="V27" i="29"/>
  <c r="V25" i="29"/>
  <c r="V24" i="29"/>
  <c r="V22" i="29"/>
  <c r="V20" i="29"/>
  <c r="V18" i="29"/>
  <c r="V15" i="47"/>
  <c r="V19" i="47"/>
  <c r="V16" i="48"/>
  <c r="V20" i="48"/>
  <c r="V24" i="48"/>
  <c r="V28" i="48"/>
  <c r="V32" i="48"/>
  <c r="V36" i="48"/>
  <c r="V15" i="49"/>
  <c r="V16" i="51"/>
  <c r="V20" i="51"/>
  <c r="V16" i="52"/>
  <c r="V18" i="53"/>
  <c r="V22" i="53"/>
  <c r="V26" i="53"/>
  <c r="V30" i="53"/>
  <c r="V17" i="54"/>
  <c r="V21" i="54"/>
  <c r="V25" i="54"/>
  <c r="V29" i="54"/>
  <c r="V33" i="54"/>
  <c r="V17" i="55"/>
  <c r="V21" i="55"/>
  <c r="V25" i="55"/>
  <c r="V29" i="55"/>
  <c r="V33" i="55"/>
  <c r="V37" i="55"/>
  <c r="V18" i="56"/>
  <c r="V22" i="56"/>
  <c r="V26" i="56"/>
  <c r="V17" i="57"/>
  <c r="V15" i="59"/>
  <c r="V19" i="58"/>
  <c r="V23" i="58"/>
  <c r="V27" i="58"/>
  <c r="V16" i="59"/>
  <c r="V15" i="29"/>
  <c r="V29" i="29"/>
  <c r="V18" i="47"/>
  <c r="V15" i="48"/>
  <c r="V19" i="48"/>
  <c r="V23" i="48"/>
  <c r="V27" i="48"/>
  <c r="V31" i="48"/>
  <c r="V35" i="48"/>
  <c r="V17" i="50"/>
  <c r="V15" i="51"/>
  <c r="V19" i="51"/>
  <c r="V15" i="52"/>
  <c r="V17" i="53"/>
  <c r="V21" i="53"/>
  <c r="V25" i="53"/>
  <c r="V29" i="53"/>
  <c r="V33" i="53"/>
  <c r="V16" i="54"/>
  <c r="V20" i="54"/>
  <c r="V24" i="54"/>
  <c r="V28" i="54"/>
  <c r="V32" i="54"/>
  <c r="V36" i="54"/>
  <c r="V16" i="55"/>
  <c r="V20" i="55"/>
  <c r="V24" i="55"/>
  <c r="V28" i="55"/>
  <c r="V32" i="55"/>
  <c r="V36" i="55"/>
  <c r="V17" i="56"/>
  <c r="V21" i="56"/>
  <c r="V25" i="56"/>
  <c r="V29" i="56"/>
  <c r="V16" i="57"/>
  <c r="V18" i="58"/>
  <c r="V22" i="58"/>
  <c r="V26" i="58"/>
  <c r="V30" i="58"/>
  <c r="V28" i="29"/>
  <c r="V17" i="47"/>
  <c r="V18" i="48"/>
  <c r="V22" i="48"/>
  <c r="V26" i="48"/>
  <c r="V30" i="48"/>
  <c r="V34" i="48"/>
  <c r="V17" i="49"/>
  <c r="V16" i="50"/>
  <c r="V18" i="51"/>
  <c r="V18" i="52"/>
  <c r="V16" i="53"/>
  <c r="V20" i="53"/>
  <c r="V24" i="53"/>
  <c r="V28" i="53"/>
  <c r="V32" i="53"/>
  <c r="V15" i="54"/>
  <c r="V19" i="54"/>
  <c r="V23" i="54"/>
  <c r="V27" i="54"/>
  <c r="V31" i="54"/>
  <c r="V35" i="54"/>
  <c r="V15" i="55"/>
  <c r="V19" i="55"/>
  <c r="V23" i="55"/>
  <c r="V27" i="55"/>
  <c r="V31" i="55"/>
  <c r="V35" i="55"/>
  <c r="V39" i="55"/>
  <c r="V16" i="56"/>
  <c r="V20" i="56"/>
  <c r="V24" i="56"/>
  <c r="V28" i="56"/>
  <c r="V15" i="57"/>
  <c r="V19" i="57"/>
  <c r="V17" i="58"/>
  <c r="V21" i="58"/>
  <c r="V25" i="58"/>
  <c r="V29" i="58"/>
  <c r="V17" i="59"/>
  <c r="V26" i="29"/>
  <c r="V23" i="29"/>
  <c r="V21" i="29"/>
  <c r="V19" i="29"/>
  <c r="V17" i="29"/>
  <c r="V16" i="29"/>
  <c r="V16" i="47"/>
  <c r="V17" i="48"/>
  <c r="V21" i="48"/>
  <c r="V25" i="48"/>
  <c r="V29" i="48"/>
  <c r="V33" i="48"/>
  <c r="V37" i="48"/>
  <c r="V16" i="49"/>
  <c r="V15" i="50"/>
  <c r="V17" i="51"/>
  <c r="V17" i="52"/>
  <c r="V15" i="53"/>
  <c r="V19" i="53"/>
  <c r="V23" i="53"/>
  <c r="V27" i="53"/>
  <c r="V31" i="53"/>
  <c r="V18" i="54"/>
  <c r="V22" i="54"/>
  <c r="V26" i="54"/>
  <c r="V30" i="54"/>
  <c r="V34" i="54"/>
  <c r="V18" i="55"/>
  <c r="V22" i="55"/>
  <c r="V26" i="55"/>
  <c r="V30" i="55"/>
  <c r="V34" i="55"/>
  <c r="V38" i="55"/>
  <c r="V15" i="56"/>
  <c r="V19" i="56"/>
  <c r="V23" i="56"/>
  <c r="V27" i="56"/>
  <c r="V18" i="57"/>
  <c r="V15" i="58"/>
  <c r="V16" i="58"/>
  <c r="V20" i="58"/>
  <c r="V24" i="58"/>
  <c r="V28" i="58"/>
</calcChain>
</file>

<file path=xl/sharedStrings.xml><?xml version="1.0" encoding="utf-8"?>
<sst xmlns="http://schemas.openxmlformats.org/spreadsheetml/2006/main" count="4376" uniqueCount="1063">
  <si>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</si>
  <si>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</si>
  <si>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</si>
  <si>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</si>
  <si>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</si>
  <si>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</si>
  <si>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</si>
  <si>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</si>
  <si>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</si>
  <si>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</si>
  <si>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</si>
  <si>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</si>
  <si>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</si>
  <si>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</si>
  <si>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</si>
  <si>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</si>
  <si>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</si>
  <si>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</si>
  <si>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</si>
  <si>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</si>
  <si>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</si>
  <si>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</si>
  <si>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</si>
  <si>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</si>
  <si>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</si>
  <si>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</si>
  <si>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</si>
  <si>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</si>
  <si>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</si>
  <si>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</si>
  <si>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</si>
  <si>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</si>
  <si>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</si>
  <si>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</si>
  <si>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</si>
  <si>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</si>
  <si>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</si>
  <si>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</si>
  <si>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</si>
  <si>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</si>
  <si>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</si>
  <si>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</si>
  <si>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</si>
  <si>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</si>
  <si>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</si>
  <si>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</si>
  <si>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</si>
  <si>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</si>
  <si>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</si>
  <si>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</si>
  <si>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</si>
  <si>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</si>
  <si>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</si>
  <si>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</si>
  <si>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</si>
  <si>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</si>
  <si>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Difusión de Informaciones Institucionales a Medios de Comunicación.</t>
  </si>
  <si>
    <t>Colocación de Publicidad Institucional.</t>
  </si>
  <si>
    <t>No. de contratos de publicidad realizados.</t>
  </si>
  <si>
    <t>Creación y difusión de Campañas Especiales.</t>
  </si>
  <si>
    <t>No. de campañas especiales.</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</si>
  <si>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</si>
  <si>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</si>
  <si>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</si>
  <si>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</si>
  <si>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</si>
  <si>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</si>
  <si>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</si>
  <si>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</si>
  <si>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</si>
  <si>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</si>
  <si>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</si>
  <si>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Departamento de Comunicaciones</t>
  </si>
  <si>
    <t>Producto</t>
  </si>
  <si>
    <t>Indicador</t>
  </si>
  <si>
    <t>Tipo de indicador</t>
  </si>
  <si>
    <t>Unidad</t>
  </si>
  <si>
    <t>Porcentaje</t>
  </si>
  <si>
    <t>Enero</t>
  </si>
  <si>
    <t>Febrero</t>
  </si>
  <si>
    <t>Marzo</t>
  </si>
  <si>
    <t>Abril</t>
  </si>
  <si>
    <t>Mayo</t>
  </si>
  <si>
    <t>Junio</t>
  </si>
  <si>
    <t>Julio</t>
  </si>
  <si>
    <t>Agosto</t>
  </si>
  <si>
    <t>Septiembre</t>
  </si>
  <si>
    <t>Octubre</t>
  </si>
  <si>
    <t>Noviembre</t>
  </si>
  <si>
    <t>Diciembre</t>
  </si>
  <si>
    <t>Mes</t>
  </si>
  <si>
    <t>Evaluaciones de Seguimiento, Medidas Correctivas y Optimización.</t>
  </si>
  <si>
    <t>No. de Informes de evaluación.</t>
  </si>
  <si>
    <t>No. de Informes sobre incidencias encontradas.</t>
  </si>
  <si>
    <t>Resumen Ejecutivo de la Implementación de los Controles Internos de la MAE.</t>
  </si>
  <si>
    <t>No. de Informes.</t>
  </si>
  <si>
    <t>Informe de Validación y Cumplimiento Normativo.</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</si>
  <si>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</si>
  <si>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</si>
  <si>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</si>
  <si>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</si>
  <si>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</si>
  <si>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</si>
  <si>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</si>
  <si>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</si>
  <si>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</si>
  <si>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</si>
  <si>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</si>
  <si>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</si>
  <si>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</si>
  <si>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</si>
  <si>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</si>
  <si>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</si>
  <si>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</si>
  <si>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</si>
  <si>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No. de Informes de expedientes revisados.</t>
  </si>
  <si>
    <t>Fiscalización de Nómina Electrónica.</t>
  </si>
  <si>
    <t>No. de Informes de expedientes de nómina revisados.</t>
  </si>
  <si>
    <t>Verificación y Validación de Activos Fijos.</t>
  </si>
  <si>
    <t>No. de Verificaciones de Inventario de Activos Fijos.</t>
  </si>
  <si>
    <t>% de Avance de la Formulación del Plan Anual de Compras.</t>
  </si>
  <si>
    <t>% de Avance de la Formulación del Plan Operativo Anual.</t>
  </si>
  <si>
    <t>% de Avance de la Formulación del Proyecto de Presupuesto.</t>
  </si>
  <si>
    <t>Informes de Ejecución del POA.</t>
  </si>
  <si>
    <t>Informe Anual del POA 2022.</t>
  </si>
  <si>
    <t>Encuesta institucional de satisfacción ciudadana.</t>
  </si>
  <si>
    <t>Informe de encuesta institucional de satisfacción ciudadana.</t>
  </si>
  <si>
    <t>% de avance en la edición del Documento del organigrama institucional.</t>
  </si>
  <si>
    <t>No. de capacitaciones coordinadas.</t>
  </si>
  <si>
    <t>Conmemoración fechas relevantes.</t>
  </si>
  <si>
    <t>No. de conmemoraciones.</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</si>
  <si>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</si>
  <si>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</si>
  <si>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</si>
  <si>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</si>
  <si>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</si>
  <si>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</si>
  <si>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</si>
  <si>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Aplicaciones/Servicios Web.</t>
  </si>
  <si>
    <t>Departamento de Tecnologías de la Información y Comunicación</t>
  </si>
  <si>
    <t>Departamento Jurídico</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</si>
  <si>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</si>
  <si>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</si>
  <si>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</si>
  <si>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</si>
  <si>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</si>
  <si>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</si>
  <si>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</si>
  <si>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</si>
  <si>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</si>
  <si>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</si>
  <si>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</si>
  <si>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</si>
  <si>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Reporte mensual de uso de camiones.</t>
  </si>
  <si>
    <t>Limpieza de la Institución.</t>
  </si>
  <si>
    <t>% de limpieza de las áreas de la Institución.</t>
  </si>
  <si>
    <t>Dirección Administrativa Financiera</t>
  </si>
  <si>
    <t>No. de Talleres realizados.</t>
  </si>
  <si>
    <t>No. de Productores capacitados.</t>
  </si>
  <si>
    <t>No. de Técnicos capacitados.</t>
  </si>
  <si>
    <t>Validación y Verificación de Limpiezas y Desinfección en Áreas de Comercialización y de Productos.</t>
  </si>
  <si>
    <t>No. de Validaciones.</t>
  </si>
  <si>
    <t>No. de Encuentros.</t>
  </si>
  <si>
    <t>No. de Asociaciones y Cooperativas Afiliadas.</t>
  </si>
  <si>
    <t xml:space="preserve">No. de Certificaciones (MP-1) Análisis de Laboratorio de Productos Agropecuarios expedidos.                          </t>
  </si>
  <si>
    <t>Dirección Agropecuaria, Normas y Tecnología Alimentaria</t>
  </si>
  <si>
    <t>Abastecimiento de Bodegas Móviles.</t>
  </si>
  <si>
    <t>Abastecimiento de Mercados de Productores.</t>
  </si>
  <si>
    <t>Dirección de Abastecimiento, Distribución y Logística</t>
  </si>
  <si>
    <t>No. de Informes de los precios establecidos a cada rubro agropecuario entregados a la Dirección Ejecutiva.</t>
  </si>
  <si>
    <t>Gestión de Proveedores.</t>
  </si>
  <si>
    <t>Programa de venta a instituciones del Gobierno.</t>
  </si>
  <si>
    <t>Monto en Ventas.</t>
  </si>
  <si>
    <t>Monetario</t>
  </si>
  <si>
    <t>Dirección de Comercialización</t>
  </si>
  <si>
    <t>No. de Ciudadanos Beneficiados.</t>
  </si>
  <si>
    <t>Dirección de Gestión de Programas</t>
  </si>
  <si>
    <t>Encuesta de Clima Organizacional.</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</si>
  <si>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</si>
  <si>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</si>
  <si>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</si>
  <si>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</si>
  <si>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</si>
  <si>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</si>
  <si>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</si>
  <si>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</si>
  <si>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Dirección Ejecutiva</t>
  </si>
  <si>
    <t>No. de Informaciones Publicadas.</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</si>
  <si>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</si>
  <si>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</si>
  <si>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</si>
  <si>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</si>
  <si>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</si>
  <si>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Mes Inicial</t>
  </si>
  <si>
    <t>Mes Final</t>
  </si>
  <si>
    <t>Certificar las Condiciones Óptimas de los Productos Agropecuarios y Agroindustriales.</t>
  </si>
  <si>
    <t>Abastecer los canales de comercialización y almacenes regionales con productos agropecuarios en las comunidades de escasos recursos en el tiempo requerido.</t>
  </si>
  <si>
    <t>Estabilizar los precios de los rubros agropecuarios comercializados en el mercado nacional.</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</si>
  <si>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</si>
  <si>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</si>
  <si>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</si>
  <si>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Eje Estratégico del PEI: 2. Organización interna y aumento de la capacidad institucional.</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</si>
  <si>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</si>
  <si>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</si>
  <si>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</si>
  <si>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</si>
  <si>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</si>
  <si>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</si>
  <si>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Lograr el mejor funcionamiento de las actividades realizadas en las áreas.</t>
  </si>
  <si>
    <t>Garantizar la mejora continua de los procesos.</t>
  </si>
  <si>
    <t>Eficientizar la planificación estratégica de la Institución.</t>
  </si>
  <si>
    <t>Proveer a la Institución una solución integral moderna para la gestión de sus operaciones con eficiencia y transparencia.</t>
  </si>
  <si>
    <t>Mejorar la seguridad de los equipos por medio de nuestro sistema de seguridad.</t>
  </si>
  <si>
    <t>Nombre del área: Dirección Administrativa Financiera.</t>
  </si>
  <si>
    <t>Honrar los compromisos financieros de la Institución.</t>
  </si>
  <si>
    <t>Monitorear y controlar el presupuesto anual aprobado para la Institución.</t>
  </si>
  <si>
    <t>Proporcionar transporte a los empleados y áreas operativas del INESPRE.</t>
  </si>
  <si>
    <t>Garantizar la higiene en todas las áreas de la Institución.</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</si>
  <si>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</si>
  <si>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</si>
  <si>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</si>
  <si>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</si>
  <si>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</si>
  <si>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</si>
  <si>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</si>
  <si>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</si>
  <si>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Formularios de requerimientos de insumos a las áreas.
2 - Plan de Compras al presupuesto aprobado.
3 - Expedientes de requerimientos por área.
4 - Plataforma Dirección General de Compras y Contrataciones.
5 - Informe de Ejecución del Plan de Compras.</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</si>
  <si>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</si>
  <si>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</si>
  <si>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</si>
  <si>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</si>
  <si>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</si>
  <si>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</si>
  <si>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</si>
  <si>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</si>
  <si>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</si>
  <si>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</si>
  <si>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</si>
  <si>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</si>
  <si>
    <r>
      <t xml:space="preserve">Lic. Antony Arzeno
</t>
    </r>
    <r>
      <rPr>
        <sz val="11"/>
        <color indexed="8"/>
        <rFont val="Times New Roman"/>
        <family val="1"/>
      </rPr>
      <t>Director de Comercialización</t>
    </r>
  </si>
  <si>
    <r>
      <t xml:space="preserve">Taína Pérez
</t>
    </r>
    <r>
      <rPr>
        <sz val="11"/>
        <color indexed="8"/>
        <rFont val="Times New Roman"/>
        <family val="1"/>
      </rPr>
      <t>Directora de Gestión de Programas</t>
    </r>
  </si>
  <si>
    <r>
      <t xml:space="preserve">Lic. Karina Muñoz
</t>
    </r>
    <r>
      <rPr>
        <sz val="11"/>
        <color indexed="8"/>
        <rFont val="Times New Roman"/>
        <family val="1"/>
      </rPr>
      <t>Encargada de Oficina de Libre Acceso a la Información</t>
    </r>
  </si>
  <si>
    <r>
      <t>Ing. Erick Sánchez</t>
    </r>
    <r>
      <rPr>
        <sz val="11"/>
        <color indexed="8"/>
        <rFont val="Times New Roman"/>
        <family val="1"/>
      </rPr>
      <t xml:space="preserve"> 
Analista</t>
    </r>
  </si>
  <si>
    <r>
      <t>Lic. Ibelka Curiel</t>
    </r>
    <r>
      <rPr>
        <sz val="11"/>
        <color indexed="8"/>
        <rFont val="Times New Roman"/>
        <family val="1"/>
      </rPr>
      <t xml:space="preserve">
Analista </t>
    </r>
  </si>
  <si>
    <r>
      <rPr>
        <b/>
        <sz val="11"/>
        <color indexed="8"/>
        <rFont val="Times New Roman"/>
        <family val="1"/>
      </rPr>
      <t>Lic. Reynis Doñé</t>
    </r>
    <r>
      <rPr>
        <sz val="11"/>
        <color indexed="8"/>
        <rFont val="Times New Roman"/>
        <family val="1"/>
      </rPr>
      <t> 
Encargada División de Desarrollo Institucional y Calidad en la Gestión</t>
    </r>
  </si>
  <si>
    <r>
      <t>Lic. Roseidy Mateo</t>
    </r>
    <r>
      <rPr>
        <sz val="11"/>
        <color indexed="8"/>
        <rFont val="Times New Roman"/>
        <family val="1"/>
      </rPr>
      <t xml:space="preserve">
Técnica </t>
    </r>
  </si>
  <si>
    <r>
      <t xml:space="preserve">Lic. Frank Hamlet Díaz
</t>
    </r>
    <r>
      <rPr>
        <sz val="11"/>
        <color indexed="8"/>
        <rFont val="Times New Roman"/>
        <family val="1"/>
      </rPr>
      <t>Encargado División de Cooperación Internacional</t>
    </r>
  </si>
  <si>
    <r>
      <t xml:space="preserve">Lic. Ranci Danis
</t>
    </r>
    <r>
      <rPr>
        <sz val="11"/>
        <rFont val="Times New Roman"/>
        <family val="1"/>
      </rPr>
      <t>Analista</t>
    </r>
  </si>
  <si>
    <t>ID</t>
  </si>
  <si>
    <t>Departamento</t>
  </si>
  <si>
    <t>Objetivo</t>
  </si>
  <si>
    <t>Operación</t>
  </si>
  <si>
    <t>COMU-IND 1</t>
  </si>
  <si>
    <t>Recopilar y analizar información, elaborar contenido de calidad y difundir en medios internos y externos.</t>
  </si>
  <si>
    <t>Suma</t>
  </si>
  <si>
    <t>COMU-IND 2</t>
  </si>
  <si>
    <t>COMU-IND 3</t>
  </si>
  <si>
    <t>COMU-IND 4</t>
  </si>
  <si>
    <t>COMU-IND 5</t>
  </si>
  <si>
    <t>COMU-IND 6</t>
  </si>
  <si>
    <t>No. de informaciones institucionales enviadas a medios de comunicación.</t>
  </si>
  <si>
    <t>COMU-IND 7</t>
  </si>
  <si>
    <t>COMU-IND 8</t>
  </si>
  <si>
    <t>COMU-IND 9</t>
  </si>
  <si>
    <t xml:space="preserve">Realización de Maestría de Ceremonias </t>
  </si>
  <si>
    <t xml:space="preserve">No. de maestrías realizadas </t>
  </si>
  <si>
    <t>COMU-IND 10</t>
  </si>
  <si>
    <t>Coordinación de visitas del Director Ejecutivo a medios de comunicación.</t>
  </si>
  <si>
    <t>COMU-IND 11</t>
  </si>
  <si>
    <t>COMU-IND 12</t>
  </si>
  <si>
    <t>COMU-IND 13</t>
  </si>
  <si>
    <t>COMU-IND 14</t>
  </si>
  <si>
    <t>COMU-IND 15</t>
  </si>
  <si>
    <t>Acumulativo</t>
  </si>
  <si>
    <t>PROT-IND 1</t>
  </si>
  <si>
    <t>Sección de Protocolo</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</si>
  <si>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</si>
  <si>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</si>
  <si>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</si>
  <si>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Promedio</t>
  </si>
  <si>
    <t>PROT-IND 2</t>
  </si>
  <si>
    <t>Organización de eventos institucionales.</t>
  </si>
  <si>
    <t>No. de eventos</t>
  </si>
  <si>
    <t>PROT-IND 3</t>
  </si>
  <si>
    <t>Que las actividades sean realizadas de manera eficiente y gestionar que los suplidores cumplan con el servicio según lo pactado.</t>
  </si>
  <si>
    <t>Solicitud de contratación de servicios para montaje de eventos institucionales</t>
  </si>
  <si>
    <t>No. de contrataciones.</t>
  </si>
  <si>
    <t>PROT-IND 4</t>
  </si>
  <si>
    <t>Dar una buena asistencia a los invitados especiales</t>
  </si>
  <si>
    <t xml:space="preserve">Asistencia protocolar a invitados especiales de la institución y de las Máximas Autoridades. </t>
  </si>
  <si>
    <t>% de solicitudes respondidas a las Máximas Autoridades.</t>
  </si>
  <si>
    <t>NSSS-IND 1</t>
  </si>
  <si>
    <t>Departamento de Normas, Sistemas, Supervisión y Seguimiento</t>
  </si>
  <si>
    <t>NSSS-IND 2</t>
  </si>
  <si>
    <t>Evaluación de Procedimientos Institucionales.</t>
  </si>
  <si>
    <t>NSSS-IND 3</t>
  </si>
  <si>
    <t>No. de Informes sobre los procesos y las mejoras continuas.</t>
  </si>
  <si>
    <t>NSSS-IND 4</t>
  </si>
  <si>
    <t>Vigilar por el cumplimiento de las normas y seguimiento a los procesos de controles de gastos.</t>
  </si>
  <si>
    <t>No. de Informes sobre la ejecución de los controles del gasto.</t>
  </si>
  <si>
    <t>NSSS-IND 5</t>
  </si>
  <si>
    <t>Registrar los expedientes de pago para fines de análisis, revisión y validación de los procesos de la Institución</t>
  </si>
  <si>
    <t xml:space="preserve">Validación, Evaluación y Control de documentos de ejecución, administración y de operaciones. </t>
  </si>
  <si>
    <t>No. de Informes revisión de expedientes y sus validaciones.</t>
  </si>
  <si>
    <t>NSSS-IND 6</t>
  </si>
  <si>
    <t>Revisión de Contratos.</t>
  </si>
  <si>
    <t xml:space="preserve">No. de Informes. </t>
  </si>
  <si>
    <t>NSSS-IND 7</t>
  </si>
  <si>
    <t>Análisis y revisión de Nómina.</t>
  </si>
  <si>
    <t>No. de Informes sobre el análisis de las nóminas, sus montos y hallazgos.</t>
  </si>
  <si>
    <t>NSSS-IND 8</t>
  </si>
  <si>
    <t>Revisión de Expedientes Administrativos Financieros.</t>
  </si>
  <si>
    <t>NSSS-IND 9</t>
  </si>
  <si>
    <t>Fiscalizar las operaciones institucionales y velar por el cumplimiento de las normas y controles en dichos procesos.</t>
  </si>
  <si>
    <t>Informe Fiscalización de Operaciones Institucionales.</t>
  </si>
  <si>
    <t>NSSS-IND 10</t>
  </si>
  <si>
    <t>NSSS-IND 11</t>
  </si>
  <si>
    <t>NSSS-IND 12</t>
  </si>
  <si>
    <t>NSSS-IND 13</t>
  </si>
  <si>
    <t>No. de Informes sobre las fiscalizaciones de las bodegas móviles.</t>
  </si>
  <si>
    <t>NSSS-IND 14</t>
  </si>
  <si>
    <t>No. de Informes sobre las fiscalizaciones de los mercados.</t>
  </si>
  <si>
    <t>NSSS-IND 15</t>
  </si>
  <si>
    <t>NSSS-IND 16</t>
  </si>
  <si>
    <t>NSSS-IND 17</t>
  </si>
  <si>
    <t>NSSS-IND 18</t>
  </si>
  <si>
    <t>NSSS-IND 19</t>
  </si>
  <si>
    <t>NSSS-IND 20</t>
  </si>
  <si>
    <t>Fiscalización de Expedientes para fines de pagos.</t>
  </si>
  <si>
    <t>NSSS-IND 21</t>
  </si>
  <si>
    <t>NSSS-IND 22</t>
  </si>
  <si>
    <t>PPP-IND 1</t>
  </si>
  <si>
    <t>División de Formulación, Monitoreo y Evaluación de Planes, Programas y Proyectos</t>
  </si>
  <si>
    <t>Formulación del Plan Anual de Compras 2024.</t>
  </si>
  <si>
    <t>PPP-IND 2</t>
  </si>
  <si>
    <t>Formulación del Plan Operativo Anual 2024.</t>
  </si>
  <si>
    <t>PPP-IND 3</t>
  </si>
  <si>
    <t>Formulación del Proyecto de Presupuesto 2024.</t>
  </si>
  <si>
    <t>PPP-IND 4</t>
  </si>
  <si>
    <t>Hacer un seguimiento de las metas establecidas en base a las programadas y realizar los ajustes necesarios.</t>
  </si>
  <si>
    <t>Informe Trimestral de evaluación de los Planes de Gestión Institucional.</t>
  </si>
  <si>
    <t>No. de Informes Trimestrales de Seguimiento.</t>
  </si>
  <si>
    <t>PPP-IND 5</t>
  </si>
  <si>
    <t xml:space="preserve">Informe de Resultado por Cumplimiento de los Planes de Gestión Institucional. </t>
  </si>
  <si>
    <t xml:space="preserve">Informe Anual de Resultado del Cumplimiento en los Planes de Gestión Institucional. </t>
  </si>
  <si>
    <t>PPP-IND 6</t>
  </si>
  <si>
    <t>No. de Informes Trimestrales.</t>
  </si>
  <si>
    <t>PPP-IND 7</t>
  </si>
  <si>
    <t>Informe Anual del Plan Estratégico Institucional (PEI) 2021-2024 año 2022.</t>
  </si>
  <si>
    <t>Informe Anual del PEI entregado.</t>
  </si>
  <si>
    <t>PPP-IND 8</t>
  </si>
  <si>
    <t>Elaboración de la Memoria Anual 2023.</t>
  </si>
  <si>
    <t>Documento de la Memoria Anual entregado.</t>
  </si>
  <si>
    <t>PPP-IND 9</t>
  </si>
  <si>
    <t>Elaboración de la Memoria Semestral 2023.</t>
  </si>
  <si>
    <t>Documento de la Memoria Semestral entregado.</t>
  </si>
  <si>
    <t>PPP-IND 10</t>
  </si>
  <si>
    <t>Informe Anual del POA entregado.</t>
  </si>
  <si>
    <t>CAL-IND 1</t>
  </si>
  <si>
    <t>División de Desarrollo Institucional y Calidad en la Gestión</t>
  </si>
  <si>
    <t>Impulsar la calidad y la mejora continua de los  procesos y  servicios del INESPRE, a fin de satisfacer los requerimientos y expectativas de los clientes  internos y externos</t>
  </si>
  <si>
    <t>Elaboración del Autodiagnóstico CAF 2023.</t>
  </si>
  <si>
    <t xml:space="preserve"> Autoevaluación CAF.</t>
  </si>
  <si>
    <t>CAL-IND 2</t>
  </si>
  <si>
    <t>Elaboración del Informe CAF.</t>
  </si>
  <si>
    <t>Informe Autoevaluación CAF</t>
  </si>
  <si>
    <t>CAL-IND 3</t>
  </si>
  <si>
    <t>Elaboración del Plan de Mejora 2024.</t>
  </si>
  <si>
    <t>Plan de Mejora</t>
  </si>
  <si>
    <t>CAL-IND 4</t>
  </si>
  <si>
    <t>Elaboración Informe PM 2023</t>
  </si>
  <si>
    <t>Informe Plan de Mejora</t>
  </si>
  <si>
    <t>CAL-IND 5</t>
  </si>
  <si>
    <t>Estandarización de los Procesos del INESPRE</t>
  </si>
  <si>
    <t>Mapa de Procesos</t>
  </si>
  <si>
    <t>CAL-IND 6</t>
  </si>
  <si>
    <t>Manual de procedimientos Misionales</t>
  </si>
  <si>
    <t>CAL-IND 7</t>
  </si>
  <si>
    <t>Evaluación Carta Compromiso 2022-2024</t>
  </si>
  <si>
    <t>Informe de evaluación anual de cumplimiento CCC</t>
  </si>
  <si>
    <t>CAL-IND 8</t>
  </si>
  <si>
    <t>CAL-IND 9</t>
  </si>
  <si>
    <t>Impulsar el desarrollo y fortalecimiento institucional.</t>
  </si>
  <si>
    <t>Informe de evaluación de auditorias internas.</t>
  </si>
  <si>
    <t>No. de informes.</t>
  </si>
  <si>
    <t>CAL-IND 10</t>
  </si>
  <si>
    <t>Estructura orgánica de la Institución.</t>
  </si>
  <si>
    <t>CAL-IND 11</t>
  </si>
  <si>
    <t>Informe Reestructuración Orgánica</t>
  </si>
  <si>
    <t>CAL-IND 12</t>
  </si>
  <si>
    <t>Elaboración de la información documentada para la implementación del Sistema de Gestión ISO 37001 e ISO 37301.</t>
  </si>
  <si>
    <t>Manual implementado</t>
  </si>
  <si>
    <t>GEN-IND 1</t>
  </si>
  <si>
    <t>Unidad de Igualdad de Género</t>
  </si>
  <si>
    <t>Transversalizar el enfoque de igualdad de género en los programas, planes y presupuestos del INESPRE.</t>
  </si>
  <si>
    <t>Coordinación de capacitaciones y sensibilizaciones a los servidores públicos del INESPRE en los temas de igualdad de género.</t>
  </si>
  <si>
    <t>GEN-IND 2</t>
  </si>
  <si>
    <t>GEN-IND 3</t>
  </si>
  <si>
    <t>Informe trimestral de monitoreo.</t>
  </si>
  <si>
    <t>No. de Informes</t>
  </si>
  <si>
    <t>SEGU-IND 1</t>
  </si>
  <si>
    <t>SEGU-IND 2</t>
  </si>
  <si>
    <t>SEGU-IND 3</t>
  </si>
  <si>
    <t>SEGU-IND 4</t>
  </si>
  <si>
    <t>SEGU-IND 5</t>
  </si>
  <si>
    <t>TIC-IND 1</t>
  </si>
  <si>
    <t>No. de plugins actualizados en la página institucional.</t>
  </si>
  <si>
    <t>TIC-IND 2</t>
  </si>
  <si>
    <t>No. de aplicaciones de desarrollo "In-House" nuevas.</t>
  </si>
  <si>
    <t>TIC-IND 3</t>
  </si>
  <si>
    <t>No. de implementaciones de mantenimiento y mejoras a las aplicaciones.</t>
  </si>
  <si>
    <t>TIC-IND 4</t>
  </si>
  <si>
    <t>Murales Digitales Oficinas Herrera</t>
  </si>
  <si>
    <t>No. de circuitos de pantalla instalados en Herrera.</t>
  </si>
  <si>
    <t>TIC-IND 5</t>
  </si>
  <si>
    <t>Implementar la mejora continua de los servicios de TIC.</t>
  </si>
  <si>
    <t>Aumento eficiencia en nuestras comunicaciones internas.</t>
  </si>
  <si>
    <t>No. de conectividades de alta velocidad implementadas entre la infraestructura hiperconvergente y el switch principal.</t>
  </si>
  <si>
    <t>TIC-IND 6</t>
  </si>
  <si>
    <t>Implementación de 1ra. Etapa de la arquitectura Three-Tiered en las aplicaciones.</t>
  </si>
  <si>
    <t>% de implementación de 1ra. Etapa de la arquitectura Three - Tiered en las aplicaciones.</t>
  </si>
  <si>
    <t>TIC-IND 7</t>
  </si>
  <si>
    <t>Aumento de recursos para el despliegue de nuevos servicios digitales y de la intranet.</t>
  </si>
  <si>
    <t>No. de expansiones del espacio en disco duro asignado a los servidores de aplicaciones y la intranet.</t>
  </si>
  <si>
    <t>TIC-IND 8</t>
  </si>
  <si>
    <t>Dar continuidad a las Operaciones y el Plan de Contingencia TIC.</t>
  </si>
  <si>
    <t>Traslado de la Contingencia Off-Site al DataCenter del Estado Dominicano.</t>
  </si>
  <si>
    <t>% de traslado de la contingencia Off-Site al DataCenter del Estado Dominicano.</t>
  </si>
  <si>
    <t>TIC-IND 9</t>
  </si>
  <si>
    <t>Optimización Infraestructura TIC</t>
  </si>
  <si>
    <t>No. de computadoras modernas instaladas.</t>
  </si>
  <si>
    <t>TIC-IND 10</t>
  </si>
  <si>
    <t>No. de licencias adquiridas para servidores.</t>
  </si>
  <si>
    <t>TIC-IND 11</t>
  </si>
  <si>
    <t>No. de licencias de Microsoft Office adquiridas.</t>
  </si>
  <si>
    <t>TIC-IND 12</t>
  </si>
  <si>
    <t>No. de teléfonos IP adquiridos.</t>
  </si>
  <si>
    <t>TIC-IND 13</t>
  </si>
  <si>
    <t>No. de actualizaciones de seguridad para equipos de usuarios finales (EndPoints).</t>
  </si>
  <si>
    <t>TIC-IND 14</t>
  </si>
  <si>
    <t>No. de redes LAN/WAN optimizadas.</t>
  </si>
  <si>
    <t>TIC-IND 15</t>
  </si>
  <si>
    <t>No. de actualizaciones de la conectividad entre la oficina principal y Herrera.</t>
  </si>
  <si>
    <t>JUR-IND 1</t>
  </si>
  <si>
    <t>Dar cumplimiento a los procesos según la Ley que corresponda.</t>
  </si>
  <si>
    <t>Redacción de Contratos varios.</t>
  </si>
  <si>
    <t>% de Contratos ejecutados.</t>
  </si>
  <si>
    <t>JUR-IND 2</t>
  </si>
  <si>
    <t>Defensa legal a demandas  varias.</t>
  </si>
  <si>
    <t>%  de defensa de demandas.</t>
  </si>
  <si>
    <t>JUR-IND 3</t>
  </si>
  <si>
    <t>Redacción actas reunión de Directorio.</t>
  </si>
  <si>
    <t xml:space="preserve">No. de Actas redactadas </t>
  </si>
  <si>
    <t>JUR-IND 4</t>
  </si>
  <si>
    <t xml:space="preserve">Redacción de recibos de descargo por beneficios laborales. </t>
  </si>
  <si>
    <t>% de Recibos de descargos realizados.</t>
  </si>
  <si>
    <t>JUR-IND 5</t>
  </si>
  <si>
    <t>Cumplir con todos los acuerdos pautados.</t>
  </si>
  <si>
    <t>Redacción de Acuerdos de pago por prestaciones laborales.</t>
  </si>
  <si>
    <t>% de Acuerdos de pago ejecutados.</t>
  </si>
  <si>
    <t>DAF-IND 1</t>
  </si>
  <si>
    <t>Ejecutar los procesos de adquisición de bienes y servicios, según el Plan de Compras, dando cumplimiento a la Ley 340-06.</t>
  </si>
  <si>
    <t>Clasificación de procesos, de acuerdo a umbrales correspondientes.</t>
  </si>
  <si>
    <t>Reporte mensual del Portal Transaccional de la DGCP</t>
  </si>
  <si>
    <t>DAF-IND 2</t>
  </si>
  <si>
    <t xml:space="preserve">Ejecución del Plan de Compras </t>
  </si>
  <si>
    <t>Informe Trimestral de Ejecución</t>
  </si>
  <si>
    <t>DAF-IND 3</t>
  </si>
  <si>
    <t>Remitir oportunamente las documentaciones de procesos publicados en la DGCP a la Oficina de Libre Acceso a la Información.</t>
  </si>
  <si>
    <t>Similitud en Portal Transaccional y el Portal Institucional</t>
  </si>
  <si>
    <t>Reportes mensuales de documentación remitida a la OAI</t>
  </si>
  <si>
    <t>DAF-IND 4</t>
  </si>
  <si>
    <t xml:space="preserve">Asegurar el cumplimiento de los plazos y requerimientos del Sistema de Compras y Contrataciones </t>
  </si>
  <si>
    <t>Evaluaciones del SISCOMPRA</t>
  </si>
  <si>
    <t>Calificaciones trimestrales de la Institución</t>
  </si>
  <si>
    <t>DAF-IND 5</t>
  </si>
  <si>
    <t>DAF-IND 6</t>
  </si>
  <si>
    <t>DAF-IND 7</t>
  </si>
  <si>
    <t>DAF-IND 8</t>
  </si>
  <si>
    <t>Presentar las operaciones financieras de la Institución ante el Gobierno Central y la población.</t>
  </si>
  <si>
    <t>DAF-IND 9</t>
  </si>
  <si>
    <t>DAF-IND 10</t>
  </si>
  <si>
    <t>DAF-IND 11</t>
  </si>
  <si>
    <t>Informes Trimestrales de Ejecución Presupuestaria.</t>
  </si>
  <si>
    <t>DAF-IND 12</t>
  </si>
  <si>
    <t>DAF-IND 13</t>
  </si>
  <si>
    <t>DAF-IND 14</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</si>
  <si>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</si>
  <si>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</si>
  <si>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</si>
  <si>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DAF-IND 15</t>
  </si>
  <si>
    <t>Reparación en todas las instalaciones de la Institución.</t>
  </si>
  <si>
    <t>% de Reparaciones realizadas.</t>
  </si>
  <si>
    <t>DANTA-IND 1</t>
  </si>
  <si>
    <t>Adiestrar a Productores Agropecuarios en Estándares de Calidad, Inocuidad, Post Cosecha y Comercialización para que estos sean más eficientes en sus labores de Comercialización.</t>
  </si>
  <si>
    <t>Capacitación a Asociaciones y/o Cooperativas de Pequeños y Medianos Productores Agropecuarios en Estándares de Calidad e Inocuidad y Comercialización.</t>
  </si>
  <si>
    <t>DANTA-IND 2</t>
  </si>
  <si>
    <t>DANTA-IND 3</t>
  </si>
  <si>
    <t>Capacitación a Asociaciones y/o Cooperativas de Pequeños y Medianos Productores Agropecuarios en Manejo de Post Cosecha.</t>
  </si>
  <si>
    <t>DANTA-IND 4</t>
  </si>
  <si>
    <t>DANTA-IND 5</t>
  </si>
  <si>
    <t>Capacitación a Asociaciones y/o Cooperativas de Pequeños y Medianos Productores Agropecuarios en Buenas Prácticas de Manipulación de Productos Agrícolas y Cárnicos.</t>
  </si>
  <si>
    <t>DANTA-IND 6</t>
  </si>
  <si>
    <t>DANTA-IND 7</t>
  </si>
  <si>
    <t>Encuentros Regionales.</t>
  </si>
  <si>
    <t>DANTA-IND 8</t>
  </si>
  <si>
    <t>DANTA-IND 9</t>
  </si>
  <si>
    <t>Capacitación a Técnicos Agropecuarios sobre Aspectos de Control de Plagas y Buenas Prácticas de Recepción de Almacenamiento de Productos Agropecuarios.</t>
  </si>
  <si>
    <t>DANTA-IND 10</t>
  </si>
  <si>
    <t>DANTA-IND 11</t>
  </si>
  <si>
    <t>Capacitación a Técnicos en Buenas Prácticas de Manipulación (BPM), Almacenamiento y Transporte de Productos Agropecuarios.</t>
  </si>
  <si>
    <t>DANTA-IND 12</t>
  </si>
  <si>
    <t>DANTA-IND 13</t>
  </si>
  <si>
    <t>Capacitación a Técnicos en manejo de productos agropecuarios y llenado de boletines.</t>
  </si>
  <si>
    <t>DANTA-IND 14</t>
  </si>
  <si>
    <t>DANTA-IND 15</t>
  </si>
  <si>
    <t>Garantizar que las Áreas cumplen con los Estándares de Inocuidad para la Comercialización en el Sector Agrícola.</t>
  </si>
  <si>
    <t>DANTA-IND 16</t>
  </si>
  <si>
    <t>Mantener un banco de datos de los pequeños y medianos productores que participan en los programas de comercialización de INESPRE.</t>
  </si>
  <si>
    <t xml:space="preserve">Afiliaciones a través de los programas de comercialización agropecuaria del INESPRE a los pequeños y medianos productores que participan en dichas actividades. </t>
  </si>
  <si>
    <t>DANTA-IND 17</t>
  </si>
  <si>
    <t>DANTA-IND 18</t>
  </si>
  <si>
    <t>No. de Hombres afiliados.</t>
  </si>
  <si>
    <t>DANTA-IND 19</t>
  </si>
  <si>
    <t>No. de Mujeres afiliadas.</t>
  </si>
  <si>
    <t>DANTA-IND 20</t>
  </si>
  <si>
    <t>No. de jóvenes afiliados.</t>
  </si>
  <si>
    <t>DANTA-IND 21</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</si>
  <si>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</si>
  <si>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</si>
  <si>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</si>
  <si>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DANTA-IND 22</t>
  </si>
  <si>
    <t>Certificación de calidad de los productos agropecuarios con que opera el INESPRE (MP-1).</t>
  </si>
  <si>
    <t>DANTA-IND 23</t>
  </si>
  <si>
    <t>Cumplir con la asistencia técnica en los programas de comercialización  aplicando las normas de calidad.</t>
  </si>
  <si>
    <t>Programación de visitas.</t>
  </si>
  <si>
    <t xml:space="preserve">No. de Visitas </t>
  </si>
  <si>
    <t>DADL-IND 1</t>
  </si>
  <si>
    <t>No. de Bodegas Móviles abastecidas.</t>
  </si>
  <si>
    <t>DADL-IND 2</t>
  </si>
  <si>
    <t>No. de Mercados de Productores abastecidos.</t>
  </si>
  <si>
    <t>DADL-IND 3</t>
  </si>
  <si>
    <t>Abastecimiento de Ferias Agropecuarias.</t>
  </si>
  <si>
    <t>No. de Ferias Agropecuarias abastecidas.</t>
  </si>
  <si>
    <t>COME-IND 1</t>
  </si>
  <si>
    <t>Identificar y realizar los requerimientos de compras de los rubros agropecuarios para su venta y distribución en los canales de comercialización de acuerdo con lo establecido en los manuales de procedimientos.</t>
  </si>
  <si>
    <t>Requerimientos de Compras de Productos.</t>
  </si>
  <si>
    <t>No. de Requerimientos de Compras de Productos entregados a la División de Compras y Contrataciones.</t>
  </si>
  <si>
    <t>COME-IND 2</t>
  </si>
  <si>
    <t>Monitoreo y determinación de Precios.</t>
  </si>
  <si>
    <t>COME-IND 3</t>
  </si>
  <si>
    <t>Facilitar la comercialización efectiva del productor agropecuario invitándolos a participar en nuestros mercados de productores y ferias, además de apoyarlos por medio de la compra de sus productos agropecuarios .</t>
  </si>
  <si>
    <t>No. de productores beneficiados en los Mercados de Productores y Ferias realizadas.</t>
  </si>
  <si>
    <t>COME-IND 4</t>
  </si>
  <si>
    <t>Ofertar a las instituciones del Gobierno productos agropecuarios nutritivos y de alta calidad.</t>
  </si>
  <si>
    <t>PROG-IND 1</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</si>
  <si>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</si>
  <si>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</si>
  <si>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</si>
  <si>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PROG-IND 2</t>
  </si>
  <si>
    <t>PROG-IND 3</t>
  </si>
  <si>
    <t>Ejecución de Mercados de Productores.</t>
  </si>
  <si>
    <t>No. de Mercados de Productores Programados.</t>
  </si>
  <si>
    <t>PROG-IND 4</t>
  </si>
  <si>
    <t>PROG-IND 5</t>
  </si>
  <si>
    <t>Ejecución de Ferias Agropecuarias.</t>
  </si>
  <si>
    <t>No. de Ferias Agropecuarias Programadas.</t>
  </si>
  <si>
    <t>PROG-IND 6</t>
  </si>
  <si>
    <t>RRHH-IND 1</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</si>
  <si>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</si>
  <si>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</si>
  <si>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</si>
  <si>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RRHH-IND 2</t>
  </si>
  <si>
    <t>Informe trimestral de prestaciones laborales y derechos adquiridos, pagadas y no pagadas.</t>
  </si>
  <si>
    <t>Informe resultados de prestaciones laborales y derechos adquiridos.</t>
  </si>
  <si>
    <t>RRHH-IND 3</t>
  </si>
  <si>
    <t>Generación de facturas de pagos de TSS.</t>
  </si>
  <si>
    <t>No. de Solicitudes de pago realizadas a la TSS.</t>
  </si>
  <si>
    <t>RRHH-IND 4</t>
  </si>
  <si>
    <t>Jornadas médicas preventivas.</t>
  </si>
  <si>
    <t>No. de jornadas médicas.</t>
  </si>
  <si>
    <t>RRHH-IND 5</t>
  </si>
  <si>
    <t>Charlas educativas de salud preventivas y seguridad social.</t>
  </si>
  <si>
    <t>No. de charlas educativas realizadas.</t>
  </si>
  <si>
    <t>RRHH-IND 6</t>
  </si>
  <si>
    <t>Fomentar la colaboración y participación de los servidores para construir un entorno integral, agradable y seguro.</t>
  </si>
  <si>
    <t>Informe de resultados encuesta Clima Organizacional por el MAP.</t>
  </si>
  <si>
    <t>RRHH-IND 7</t>
  </si>
  <si>
    <t>Captar a los servidores públicos que reúnan las características y requisitos necesarios en el cumplimiento de la planificación de personal.</t>
  </si>
  <si>
    <t>Planificación y organización de los concursos públicos para cargos de carrera administrativa.</t>
  </si>
  <si>
    <t>Informe cumplimiento Concursos Públicos.</t>
  </si>
  <si>
    <t>RRHH-IND 8</t>
  </si>
  <si>
    <t>Gestión de ingreso y salida personal, promociones y ascensos.</t>
  </si>
  <si>
    <t>Informe rotación de personal.</t>
  </si>
  <si>
    <t>RRHH-IND 9</t>
  </si>
  <si>
    <t>Inducción del personal de nuevo ingreso.</t>
  </si>
  <si>
    <t>No. de Inducción de personal.</t>
  </si>
  <si>
    <t>RRHH-IND 10</t>
  </si>
  <si>
    <t>Implementar la adecuación y actualización de expedientes de personal activo.</t>
  </si>
  <si>
    <t xml:space="preserve">Levantamiento de expedientes de personal activo. </t>
  </si>
  <si>
    <t>Informe cumplimiento sobre actualización de expedientes.</t>
  </si>
  <si>
    <t>RRHH-IND 11</t>
  </si>
  <si>
    <t xml:space="preserve">Tramitación de las novedades de Nómina. </t>
  </si>
  <si>
    <t>Registro de acciones de personal en el  Sistema de Administración de Servidores Públicos (SASP).</t>
  </si>
  <si>
    <t>No.de Nómina firmada y procesada.</t>
  </si>
  <si>
    <t>RRHH-IND 12</t>
  </si>
  <si>
    <t>Gestionar los Acuerdos y Evaluación del Desempeño acorde a las metas establecidas en cumplimiento de las normativas vigentes.</t>
  </si>
  <si>
    <t>Formalización Acuerdos del Desempeño entre colaborador y supervisor.</t>
  </si>
  <si>
    <t>Planilla Reporte Acuerdo del Desempeño remitido al MAP.</t>
  </si>
  <si>
    <t>RRHH-IND 13</t>
  </si>
  <si>
    <t>Evaluación Acuerdos del Desempeño.</t>
  </si>
  <si>
    <t xml:space="preserve">No. de Acuerdos de Desempeño realizados. </t>
  </si>
  <si>
    <t>RRHH-IND 14</t>
  </si>
  <si>
    <t xml:space="preserve">Elaborar el Plan de Capacitación acorde al resultado de la detección de necesidades de formación. </t>
  </si>
  <si>
    <t>Formulación, procesamiento y tramitación de la detección de necesidades de capacitación de las áreas para el 2023.</t>
  </si>
  <si>
    <t xml:space="preserve">Plan de Capacitación 2023 elaborado. </t>
  </si>
  <si>
    <t>RRHH-IND 15</t>
  </si>
  <si>
    <t>Ejecución del Plan de Capacitación Anual.</t>
  </si>
  <si>
    <t>Informe trimestral de la ejecución del Plan de Capacitación.</t>
  </si>
  <si>
    <t>RRHH-IND 16</t>
  </si>
  <si>
    <t>Identificar fortalezas y oportunidades de mejora de los procesos relacionados con los subsistemas de Recursos Humanos en las dependencias, con el objetivo de optimizar el fortalecimiento institucional y la estandarización de los procedimientos.</t>
  </si>
  <si>
    <t>Informes de resultados semestrales de gestión.</t>
  </si>
  <si>
    <t xml:space="preserve">No. informes de resultados semestrales de gestión. </t>
  </si>
  <si>
    <t>DE-IND 1</t>
  </si>
  <si>
    <t>DE-IND 2</t>
  </si>
  <si>
    <t>DE-IND 3</t>
  </si>
  <si>
    <t>DE-IND 4</t>
  </si>
  <si>
    <t>OAI-IND 1</t>
  </si>
  <si>
    <t>Cumplir con lo establecido en la Ley 200-04 de Libre Acceso a la Información Pública aplicando las normativas establecidas por la DIGEIG.</t>
  </si>
  <si>
    <t>Cumplimiento de actualización del Portal de transparencia, según lo establecido en la Resolución DIGEIG No. 002-2021.</t>
  </si>
  <si>
    <t>OAI-IND 2</t>
  </si>
  <si>
    <t>Respuesta oportuna de todas las Solicitudes de Información, cumpliendo con los plazos establecidos en la ley 200-04.</t>
  </si>
  <si>
    <t>% de respuestas oportunas de las solicitudes.</t>
  </si>
  <si>
    <t>OAI-IND 3</t>
  </si>
  <si>
    <t>Garantizar la socialización y cumplimiento del CI - INESPRE  que promueva una gestión libre de corrupción y apegada a la Transparencia.</t>
  </si>
  <si>
    <t>Socialización del CI-INESPRE a todo el personal.</t>
  </si>
  <si>
    <t>No. de Socializaciones.</t>
  </si>
  <si>
    <t>OAI-IND 4</t>
  </si>
  <si>
    <t>Elaboración de Informe de Socialización del CI - INESPRE  al personal de nuevo ingreso.</t>
  </si>
  <si>
    <t>No. de Informes de Inducción.</t>
  </si>
  <si>
    <t>OAI-IND 5</t>
  </si>
  <si>
    <t>Administración de buzón de Denuncias, Quejas y Sugerencias.</t>
  </si>
  <si>
    <t>No. de Actas de Apertura de Buzón.</t>
  </si>
  <si>
    <t>OAI-IND 6</t>
  </si>
  <si>
    <t>Implementar acciones que eleven la percepción de los clientes/ciudadanos sobre los servicios ofrecidos en la OAI.</t>
  </si>
  <si>
    <t>Informe basado en análisis de las encuestas a los clientes/ciudadanos  solicitantes de informaciones institucionales a través de la OAI.</t>
  </si>
  <si>
    <t>Informe Encuesta de Satisfacción.</t>
  </si>
  <si>
    <t>OAI-IND 7</t>
  </si>
  <si>
    <t>Implementación de mejoras basadas en análisis de resultado de las encuestas de satisfacción a ciudadanos.</t>
  </si>
  <si>
    <t>Plan de Mejora.</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</si>
  <si>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</si>
  <si>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</si>
  <si>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</si>
  <si>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</si>
  <si>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 Departamento Administrativo.
- División de Compras y Contrataciones.</t>
  </si>
  <si>
    <t>Todas las áreas</t>
  </si>
  <si>
    <t>1- Procesos en el Portal de la DGCP
2- Informe Trimestral de Ejecución</t>
  </si>
  <si>
    <t>1- Reportes
2- Correos de remisión</t>
  </si>
  <si>
    <t>1- Calificaciones trimestrales recibidas de la DGCP.</t>
  </si>
  <si>
    <t>Departamento Financiero.</t>
  </si>
  <si>
    <t>División de Tesorería.</t>
  </si>
  <si>
    <t>Departamento de Registro, Control y Nómina.</t>
  </si>
  <si>
    <t>Departamento de Normas, Sistemas, Supervisión y Seguimiento.</t>
  </si>
  <si>
    <t>- Departamento Financiero.
- División de Activos Fijos.
- Sección de Almacén y Suministros.</t>
  </si>
  <si>
    <t>División de Activos Fijos.</t>
  </si>
  <si>
    <t>División de Contabilidad.</t>
  </si>
  <si>
    <t>División de Presupuesto.</t>
  </si>
  <si>
    <t>División de Transportación.</t>
  </si>
  <si>
    <t>Departamento Administrativo.</t>
  </si>
  <si>
    <t>División de Servicios Generales.</t>
  </si>
  <si>
    <t>Departamento de Ingeniería</t>
  </si>
  <si>
    <t>Dirección Administrativa Financiera.</t>
  </si>
  <si>
    <t>Solicitudes de Requerimientos</t>
  </si>
  <si>
    <t>1- Colaborar en la elaboración del Plan Anual de Compras, con el departamento de Planificación y Desarrollo.
2- Ejecutar el Plan de Compras, respondiendo a los requerimientos de las áreas.
3- Revisión de la ejecución vs el Plan de Compras.</t>
  </si>
  <si>
    <t>1 - Recibir requerimientos de insumos de las áreas.
2-  Clasificar el proceso de acuerdo al umbral.
3- Solicitud y elaboración de la documentación correspondiente. 
4- Ejecución de los procesos de compras.</t>
  </si>
  <si>
    <t>Nombre del área: Departamento de Seguridad Militar.</t>
  </si>
  <si>
    <t>Eje Estratégico del PEI: 1. Establecimiento de esquemas de comercialización eficiente de productos agropecuarios.</t>
  </si>
  <si>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</si>
  <si>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</si>
  <si>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</si>
  <si>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</si>
  <si>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</si>
  <si>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</si>
  <si>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</si>
  <si>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</si>
  <si>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</si>
  <si>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1 - Solicitud de capacitación.
2 - Aprobación de capacitación.
3 - Notificación a asociaciones y cooperativas de pequeños y medianos productores.
4 -  Realizar la capacitación.</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</si>
  <si>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</si>
  <si>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</si>
  <si>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</si>
  <si>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</si>
  <si>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</si>
  <si>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 y Afiliación.</t>
  </si>
  <si>
    <t>1 - Inspección de productos almacenados.
2 - Coordinar con todas las instancias y dependencias las actividades de control de plagas.
3 - Validación de la actividad.</t>
  </si>
  <si>
    <t>1 - Recepción de productos agropecuarios.
2 - Análisis de productos agropecuarios.
3 - Decomisos de productos agropecuarios.</t>
  </si>
  <si>
    <t>- Dirección Agropecuaria, Normas y Tecnología Alimentaria.
- Departamento de Formación en Comercialización Agropecuaria.
- Departamento de Normas Técnicas y Estándares de Calidad.
- Departamento de Inocuidad Agroalimentaria.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</si>
  <si>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</si>
  <si>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</si>
  <si>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</si>
  <si>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 Dirección Agropecuaria, Normas y Tecnología Alimentaria.
- Departamento de Formación en Comercialización Agropecuaria.</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</si>
  <si>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</si>
  <si>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</si>
  <si>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</si>
  <si>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</si>
  <si>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</si>
  <si>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 Dirección Agropecuaria, Normas y Tecnología Alimentaria.
- Departamento de Formación en Comercialización Agropecuaria.
-Departamento de Operaciones.
-Departamento de Normas Técnicas y Estándares de Calidad.</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</si>
  <si>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</si>
  <si>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</si>
  <si>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Informes y fotos de la inspección.
2 - Informes de los procedimientos validados.
3,4 - Informes finales del proceso.</t>
  </si>
  <si>
    <t>- Dirección Agropecuaria, Normas y Tecnología Alimentaria.
- Departamento de Formación en Comercialización Agropecuaria.
- Departamento de Servicios Agropecuarios (División de Afiliación).</t>
  </si>
  <si>
    <t>- Departamento Administrativo.
- Departamento de Planificación y Desarrollo.
- Sección de Protocolo.</t>
  </si>
  <si>
    <t>1 - Informe relación de afiliados  y fotos.</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</si>
  <si>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</si>
  <si>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</si>
  <si>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</si>
  <si>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</si>
  <si>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</si>
  <si>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</si>
  <si>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</si>
  <si>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Departamento de Normas Técnicas y Estándares de Calidad.</t>
  </si>
  <si>
    <t>1,2,3 - Hoja de control.</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</si>
  <si>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</si>
  <si>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</si>
  <si>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</si>
  <si>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</si>
  <si>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</si>
  <si>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</si>
  <si>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</si>
  <si>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</si>
  <si>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Nombre del área: Dirección Agropecuaria, Normas y Tecnología Alimentaria.</t>
  </si>
  <si>
    <t>Nombre del área: Dirección de Abastecimiento, Distribución y Logística.</t>
  </si>
  <si>
    <t>Nombre del área: Dirección de Comercialización.</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</si>
  <si>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</si>
  <si>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</si>
  <si>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</si>
  <si>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1 - Abastecer las Instituciones del Gobierno con productos agropecuarios a través de las ventas directas.</t>
  </si>
  <si>
    <t>Dirección de Comercialización.</t>
  </si>
  <si>
    <t>- División de Compras y Contrataciones.
- Departamento de Planificación y Desarrollo.
- Dirección de Abastecimiento, Distribución y Logística.
- Dirección Agropecuaria, Normas y Tecnología Alimentaria.
- Dirección de Gestión de Programas.</t>
  </si>
  <si>
    <t>1 - Plan de Compras.
2 - Documento de requerimientos de compras de productos e informes realizados.
3 - Plantillas de levantamiento de precios e informes.</t>
  </si>
  <si>
    <t>Dirección Agropecuaria, Normas y Tecnología Alimentaria.</t>
  </si>
  <si>
    <t>1 - Plantillas de levantamiento de precios e informes.
2 - Plantilla de Fijación de Precios, correo electrónico e informes.</t>
  </si>
  <si>
    <t xml:space="preserve">- Dirección de Abastecimiento, Distribución y Logística.
-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</si>
  <si>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</si>
  <si>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 Dirección Agropecuaria, Normas y Tecnología Alimentaria.
- Entidades Externas.</t>
  </si>
  <si>
    <t>1 - Facturas de venta con comprobante.</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</si>
  <si>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</si>
  <si>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</si>
  <si>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B</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</si>
  <si>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</si>
  <si>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</si>
  <si>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</si>
  <si>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</si>
  <si>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</si>
  <si>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Nombre del área: Dirección Ejecutiva.</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</si>
  <si>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</si>
  <si>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</si>
  <si>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</si>
  <si>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</si>
  <si>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Dirección Ejecutiva.</t>
  </si>
  <si>
    <t>División de Protocolo.</t>
  </si>
  <si>
    <t>Acuse de recibo de invitaciones físicas.</t>
  </si>
  <si>
    <t>Las fechas de las celebraciones de los consejos no son previamente establecidas.</t>
  </si>
  <si>
    <t>1 - Convocatoria  vía chat grupal.
2 - Registro de participantes e Informe y  Minuta del encuentro.</t>
  </si>
  <si>
    <t>Fechas no establecidas.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</si>
  <si>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</si>
  <si>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</si>
  <si>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</si>
  <si>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 Gerencias regionales.
- Dirección de Comercialización.</t>
  </si>
  <si>
    <t>1 - Agenda del Director.
 2 - Convocatoria.
 3 - Fotografías de las visitas e Informes.</t>
  </si>
  <si>
    <t>Nombre del área: Departamento de Comunicaciones.</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</si>
  <si>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</si>
  <si>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</si>
  <si>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</si>
  <si>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</si>
  <si>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</si>
  <si>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</si>
  <si>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</si>
  <si>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</si>
  <si>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</si>
  <si>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</si>
  <si>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</si>
  <si>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</si>
  <si>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</si>
  <si>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</si>
  <si>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</si>
  <si>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</si>
  <si>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</si>
  <si>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 xml:space="preserve">1 - Identificar suplidores.
2 - Solicitar, evaluar y aprobar cotizaciones.
3 - Contratación del servicio.
4 - Supervisión del servicio. </t>
  </si>
  <si>
    <t xml:space="preserve">1 - Recopilar datos del invitado.
2 - Distribución del trabajo.
3 - Recepción del invitado.
4 - Asistencia y orientación.
5 - Llevarlo al destino final.
6 - Garantizar que su experiencia sea grata durante la visita. </t>
  </si>
  <si>
    <t>Departamento de Comunicaciones.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</si>
  <si>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</si>
  <si>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</si>
  <si>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</si>
  <si>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</si>
  <si>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</si>
  <si>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</si>
  <si>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</si>
  <si>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</si>
  <si>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Sección de Relaciones Públicas.</t>
  </si>
  <si>
    <t xml:space="preserve">1 - Información recolectada.
2 - Nota de prensa redactada.
3 - Fotos y videos a publicar.
4,5,6 - Enlace de publicaciones en medios externos.
7 - Archivo de publicaciones.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</si>
  <si>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</si>
  <si>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</si>
  <si>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</si>
  <si>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</si>
  <si>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</si>
  <si>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</si>
  <si>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Sección de Prensa.</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</si>
  <si>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</si>
  <si>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</si>
  <si>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</si>
  <si>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 Departamento de Planificación y Desarrollo. 
- Dirección de Comercialización.
- Asesora en Comunicación y Mercado.
-Dirección Administrativa Financiera.</t>
  </si>
  <si>
    <t>1,2,3 - Copia del modelo de la encuesta.
4,5 - Resultados de la encuesta.
6 - Informe final.</t>
  </si>
  <si>
    <t>- Dirección Ejecutiva.
- Departamento Financiero.
- División de Compras y Contrataciones.</t>
  </si>
  <si>
    <t xml:space="preserve">1 - Copia de expedientes o solicitudes.
2 - Hoja de asistencia.
3 - Fotos.
4 - Videos. </t>
  </si>
  <si>
    <t>1 - Copia de expedientes o solicitudes.
2 - Hoja de asistencia.
3 - Fotos.
4 - Videos.</t>
  </si>
  <si>
    <t xml:space="preserve">1 - Solicitud de servicios.
2 - Cotizaciones.
3 - Documento de recibido del servicio. </t>
  </si>
  <si>
    <t>1 - Solicitud de servicio.
2 - Foto del invitado.</t>
  </si>
  <si>
    <t>Nombre del área: Departamento Normas, Sistemas, Supervisión y Seguimiento.</t>
  </si>
  <si>
    <t xml:space="preserve">1 - Solicitud de auditoría
2 - Aprobación de auditoría.
3 – Ejecutar                                                                                                                         </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</si>
  <si>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</si>
  <si>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</si>
  <si>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</si>
  <si>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</si>
  <si>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</si>
  <si>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</si>
  <si>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</si>
  <si>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</si>
  <si>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</si>
  <si>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</si>
  <si>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</si>
  <si>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</si>
  <si>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</si>
  <si>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</si>
  <si>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</si>
  <si>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</si>
  <si>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</si>
  <si>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</si>
  <si>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</si>
  <si>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</si>
  <si>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</si>
  <si>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Todas las áreas institucionales.</t>
  </si>
  <si>
    <t>1 - Auditoria aprobada.
2 - Registro de participantes.
3 - Informe Final.
4 - Plan de Seguimiento.</t>
  </si>
  <si>
    <t>Comunicación formal con el propósito de solicitar la realización de la auditoría.</t>
  </si>
  <si>
    <t>1 - Auditoria aprobada.
2 - Registro de participantes.
3 - Informe de auditoria.</t>
  </si>
  <si>
    <t>1 - Informes Recibidos de las dependencias de  Fiscalización, Revisión, Normas y Seguimiento.
2 - Informe del Seguimiento Normativo a la MAE.</t>
  </si>
  <si>
    <t>Informar a la MAE sobre la situación de las Normas.</t>
  </si>
  <si>
    <t>Sección de Normativas, Seguimiento y Enlace.</t>
  </si>
  <si>
    <t>Todas las áreas institucionales</t>
  </si>
  <si>
    <t>1 - Informes de las áreas involucradas.
2 - Informe Final.
3 - Plan de Seguimiento.</t>
  </si>
  <si>
    <t>Informar a Planificación y Desarrollo sobre los informes ejecutados, para fines de cumplimiento.</t>
  </si>
  <si>
    <t>Sección de Revisión.</t>
  </si>
  <si>
    <t>1 - Registro en el libro de entrada.
2 - Informe de revisión.
4 - Registro en el libro de salida.</t>
  </si>
  <si>
    <t>Departamento Jurídico.</t>
  </si>
  <si>
    <t>1 - Formato de Recepción de contratos.
2 - Informe de Revisión.</t>
  </si>
  <si>
    <t>1 - Libro de registro de entrada.
2 - Validación del fiscalizador.
3 - Libro de registro de salida.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</si>
  <si>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</si>
  <si>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</si>
  <si>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</si>
  <si>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</si>
  <si>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</si>
  <si>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1 - Programación o cronograma de trabajo.
3 - Informe de auditoría.</t>
  </si>
  <si>
    <t>1 - Informe de Cheques revisados.</t>
  </si>
  <si>
    <t>Organizar y analizar con precaución.</t>
  </si>
  <si>
    <t>Sección de Operaciones Externas.</t>
  </si>
  <si>
    <t>- Dirección Administrativa Financiera.
- Dirección de Gestión de Programas.</t>
  </si>
  <si>
    <t>1 - Programación o cronograma de trabajo.
2 - Informe de fiscalización de las operaciones de Bodegas Móviles.</t>
  </si>
  <si>
    <t>1 - Programación o cronograma de trabajo.
2 - Informe de fiscalización de las operaciones de Mercados de Productores.</t>
  </si>
  <si>
    <t xml:space="preserve">Supervisar las Operaciones de los Mercados de Productores y Bodegas Móviles. </t>
  </si>
  <si>
    <t>- Departamento Administrativo.
- Área de suministros.</t>
  </si>
  <si>
    <t>1 - Programación o cronograma de trabajo.
2 - Informe de fiscalización de la validación de inventario de materiales y suministro.</t>
  </si>
  <si>
    <t>Comunicación formal con el propósito de solicitar la realización del Inventario.</t>
  </si>
  <si>
    <t>- Dirección Administrativa Financiera.
- Dirección Abastecimiento, Distribución y Logística.
- Departamento de Normas Técnicas.</t>
  </si>
  <si>
    <t>1,2 - Programación de trabajo.
3 - Informe de fiscalización de la validación del inventario de producto.</t>
  </si>
  <si>
    <t>1,2 - Informe de ingreso mensual.</t>
  </si>
  <si>
    <t>Solicitar información.</t>
  </si>
  <si>
    <t xml:space="preserve">Sección de Operaciones Internas. </t>
  </si>
  <si>
    <t>1,2 - Informe de pagos electrónicos a empleados.</t>
  </si>
  <si>
    <t>Revisar pagos electrónicos a empleados.</t>
  </si>
  <si>
    <t>1,2 - Reporte de transferencias electrónicas.</t>
  </si>
  <si>
    <t>Revisar pagos de Transferencias Electrónicas.</t>
  </si>
  <si>
    <t>Recibir de Revisión los Expedientes.</t>
  </si>
  <si>
    <t>1 - Recepción de la Nómina.
2 - Informe de Revisión.</t>
  </si>
  <si>
    <t>- Departamento Administrativo.
- Departamento de Activos Fijos.</t>
  </si>
  <si>
    <t>1 - Programación o cronograma de trabajo.
2 - Formato de verificación y validación de inventario de Activos Fijos.</t>
  </si>
  <si>
    <t>Verificar los Activos Fijos, Aleatorios.</t>
  </si>
  <si>
    <t>Nombre del área: Departamento de Planificación y Desarrollo.</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</si>
  <si>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</si>
  <si>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</si>
  <si>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</si>
  <si>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</si>
  <si>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 Análisis de los informes trimestrales de los Planes de Gestión Institucional.
2 -  Preparar tablas de ejecución.
3 - Elaboración de informe.                                      
4 - Presentación de informe al Encargado de Planificación y Desarrollo.
5 -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</si>
  <si>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</si>
  <si>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reporte de ejecución a las áreas. 
2 - Análisis de las ejecuciones.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</si>
  <si>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Anual.
5 - Subir Resumen Ejecutivo al Portal de Memorias de la Presidencia.
6 -  Subir Memoria Anual al Portal de Memorias de la Presidencia.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</si>
  <si>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Semestral.
5 -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</si>
  <si>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</si>
  <si>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 Coordinar las reuniones con el Comité de Calidad.
2 - Realizar mesas de trabajos con los involucrados.
3- Completar tabla de puntuación CAF
4 - Enviar informe al MAP para cargar a la plataforma.</t>
  </si>
  <si>
    <t>1 - Realizar reuniones con el Comité de Calidad.
2 - Agotar mesas de trabajo con los involucrados.
3 - Completar la matriz con los insumos correspondientes.
4 - Enviar  Matriz de Autodiagnóstico, tabla de puntuación e Informe de Autoevaluación CAF 2024 al MAP para cargar a la plataforma.</t>
  </si>
  <si>
    <t>1 - Coordinar las reuniones con el Comité de Calidad.
2 - Realizar mesas de trabajos con los involucrados.
3 - Enviar informe al MAP para cargar a la plataforma.</t>
  </si>
  <si>
    <t>1 - Coordinar las reuniones con el Comité de Calidad.
2 - Realizar mesas de trabajos con los involucrados.
3 - Elaborar 1er. informe de avances PM
4 - elaborar Informe Final PM
5 - Enviar informes al MAP para ser cargados a la Plataforma</t>
  </si>
  <si>
    <t>1 - Revisión del Mapa de procesos.
2 - Levantamiento de oportunidades de mejoras (si existen).
3 - Actualización del Mapa de Proceso.</t>
  </si>
  <si>
    <t>1 - Elaboración del cronograma de trabajo.
2 - Levantamiento de información con las áreas misionales.
3 - Realizar las modificaciones a los documentos.
4 - Gestionar aprobación de los procedimientos.
5 - Socializar los cambios con las áreas.</t>
  </si>
  <si>
    <t>1 - Recopilar la documentación correspondiente para la primera evaluación de la CCC 2022-2024.
2 - Plan de acción post-auditoría, si aplica.
3 - Comunicar los resultados obtenidos.</t>
  </si>
  <si>
    <t>1 - Determinar la muestra.
2 - Calendarizar el período a evaluar.
3 - Aplicar las encuestas.
4 - Tabulación de los datos.
5 - Realizar el informe de resultados.
6 - Determinación del plan de acción.</t>
  </si>
  <si>
    <t>1 - Realizar auditorías.
2 - Completar formularios de acuerdos a los procedimientos a evaluar. 
3 - Elaborar plan de acción.
4 - Seguimiento al Plan de Acción.</t>
  </si>
  <si>
    <t>1 - Levantamiento de información con las áreas, sobre las prioridades de cambios relacionados con la estructura.
2 - Validación de levantamientos con la Alta Dirección.
3 - Registrar y enviar los cambios al MAP.</t>
  </si>
  <si>
    <t>1 - Analizar las informaciones recopiladas
2 - Elaborar propuesta de reestructuración.
3 - Elaborar organigrama funcional y general de la institución.</t>
  </si>
  <si>
    <t>1 - Elaboración del cronograma de trabajo.
2 - Levantamiento de información con las áreas involucradas.
3 - Elaborar borrador Manual Antisoborno.
4 - Revisar los cambios con las áreas.
5 - Gestionar la aprobación.
6 - Socializar el Manual Antisoborno.</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</si>
  <si>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</si>
  <si>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 xml:space="preserve">1 - Enviar cápsulas educativas vía correos masivos y difundirlas en las redes sociales, página web, murales digitales e intranet del INESPRE.               </t>
  </si>
  <si>
    <t>1 - Realizar levantamiento de actividades realizadas.
2 - Elaborar informe.</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</si>
  <si>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</si>
  <si>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</si>
  <si>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</si>
  <si>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</si>
  <si>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</si>
  <si>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</si>
  <si>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</si>
  <si>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</si>
  <si>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</si>
  <si>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</si>
  <si>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</si>
  <si>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</si>
  <si>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Comité de Calidad</t>
  </si>
  <si>
    <t>1 - Minutas de reuniones, correos y coordinaciones del proceso.
2 - Registro de participantes.
3 - Autodiagnóstico CAF 2024
4 -  Comunicación con los miembros del Comité de Calidad..</t>
  </si>
  <si>
    <t xml:space="preserve">1 - Minutas de reuniones, correos y coordinaciones del proceso.
2 - Registro de participantes.
3 - Matriz de Insumos.
4 - Tabla de valoración.
5 - Informe de Autodiagnóstico </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</si>
  <si>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</si>
  <si>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</si>
  <si>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Minutas de reuniones, correos y coordinaciones del proceso.
2 - Registro de participantes.
3 - Mapa de Proceso.</t>
  </si>
  <si>
    <t>1 - Minutas de reuniones, correos y coordinaciones del proceso.
2 - Registro de participantes.
3 - Procesos documentados.
4 - Procedimientos aprobados.
5 - Documentos socializados con las áreas correspondientes.</t>
  </si>
  <si>
    <t>- Dirección de Gestión de Programas.
- Dirección Agropecuaria, Normas y Tecnología Alimentaria. 
- Departamento de Comunicaciones.</t>
  </si>
  <si>
    <t>1 - Informe de Evaluación de la CCC.
2 - Formulario de Evaluación.
3 - Envío de resultados a las áreas institucionales.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</si>
  <si>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</si>
  <si>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1,2,3,4 - Informes realizados.</t>
  </si>
  <si>
    <t>1 - Actas de reunión, formularios de levantamiento de información. 
2 - Información validada
3 - Solicitud de aprobación, estructura cargada al SISMAP y socializada con las áreas del INESPRE.</t>
  </si>
  <si>
    <t>1 - Información analizada
2 - Propuesta enviada para validación.
3 - Organigramas elaborados.</t>
  </si>
  <si>
    <t>- División de Compras y Contrataciones.
- División de Desarrollo Institucional y Calidad en la Gestión.
- Dirección de Recursos Humanos.</t>
  </si>
  <si>
    <t>1 - Minutas de reuniones, correos y coordinación del proceso.
2 - Registro de participantes.
3 - Proceso documentado.
4 - Manual revisado.
5 - Manual Antisoborno aprobado 
6 - Manual socializado con las áreas correspondientes.</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</si>
  <si>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</si>
  <si>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</si>
  <si>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</si>
  <si>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</si>
  <si>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t>
  </si>
  <si>
    <t>División de Formulación, Monitoreo y Evaluación de Planes Programas y Proyectos.</t>
  </si>
  <si>
    <t xml:space="preserve">1 - Oficio firmado, sellado y recibido por los organismo gubernamental.  </t>
  </si>
  <si>
    <t>1 - Implementación del Módulo de Activo Fijo
2 - Implementación del módulo de Gestión y Seguimiento de registros médicos para el Dispensario medico de la Institución.</t>
  </si>
  <si>
    <t>1 - Incluye actualización de Clases y Procedimientos a ultimas versiones para los frameworks de la Intranet.</t>
  </si>
  <si>
    <t>1 -  Licitación, revisión de propuestas y adjudicación del proyecto.  (60%)
 * Acorde a los procesos de licitación definidos por la ley de compras y contrataciones.
2 - Instalación de los equipos y adición de los mismos al software de gestión de los murales digitales (40%)</t>
  </si>
  <si>
    <t>1 - Cotización de los cables de conectividad a 10GB (33%)
2 - Revisión de propuestas y adjudicación del proyecto. (33%)
 * Acorde a los procesos de compras definidos por la ley de compras y contrataciones.
3 - Instalación y puesta en marcha (34%)</t>
  </si>
  <si>
    <t>1 - Instalación y Configuración del nuevo servidor virtual Exclusivo para la gestión de bases de Datos (60%).
2 - Migración de las bases de datos al nuevo servidor y Redireccionamiento de las Aplicaciones hacia el nuevo servidor (30%)
3 - Configuración de los scripts de backup de bases de datos en el nuevo servidor (5%).
4 - Eliminación de las Bases de datos del servidor de aplicaciones (5%).</t>
  </si>
  <si>
    <t>1 - Aprovisionamiento del espacio en la infraestructura Hiperconvergente (Nutanix)(40%)
2 - Asignación del nuevo espacio a extender a los servidores implicados (Servidor de Aplicaciones, Servidor de la Intranet)(60%)</t>
  </si>
  <si>
    <t>1 - Cotización de los servicios de alojamiento (Colocation) en el Datacenter del Estado Dominicano (33%)
2 - Revisión de propuestas y adjudicación del proyecto. (33%)
 * Acorde a los procesos de compras definidos por la ley de compras y contrataciones.
3 - Traslado, Instalación, Pruebas Preliminares y puesta en marcha (34%)</t>
  </si>
  <si>
    <t>Continuación con el plan de sustitución de equipos iniciado el año pasado:
1 - Gestionar Cotizaciones de los equipos a adquirir (33%).
2 - Iniciar proceso en compras para las licitaciones de las mismas (33%).
3 - Recibir equipos e Instalar los equipos (34%).</t>
  </si>
  <si>
    <t>1 - Cotizar licencias para computadoras.
2 - Enviar propuestas a compras y esperar el proceso de licitación.
3 - Instalar licencias de windows en computadoras sin la licencia requerida.</t>
  </si>
  <si>
    <t>1 - Cotizar licencias (33%)
2 - Revisión de propuestas y adjudicación del proyecto. (33%)
 * Acorde a los procesos de compras definidos por la ley de compras y contrataciones.
3 - Instalación del software adquirido con su correspondiente licencia de uso en los equipos (34%)</t>
  </si>
  <si>
    <t>1 - Cotizar equipos (33%)
2 - Revisión de propuestas y adjudicación del proyecto. (33%)
 * Acorde a los procesos de compras definidos por la ley de compras y contrataciones.
3 - Instalación de los Teléfonos a los usuarios seleccionados (34%)</t>
  </si>
  <si>
    <t>1 -  Licitación, revisión de propuestas y adjudicación del proyecto.  (60%)
 * Acorde a los procesos de licitación definidos por la ley de compras y contrataciones.
2 - Registro de Licencias EndPoints adquiridas (40%)</t>
  </si>
  <si>
    <t>1 - Cotizar equipos (33%)
2 - Revisión de propuestas y adjudicación del proyecto. (33%)
 * Acorde a los procesos de compras definidos por la ley de compras y contrataciones.
3 - Instalación de los equipos (34%)</t>
  </si>
  <si>
    <t>1 -  Licitación, revisión de propuestas y adjudicación del proyecto.  (60%)
 * Acorde a los procesos de licitación definidos por la ley de compras y contrataciones.
2 - Implementación de la solución (40%)</t>
  </si>
  <si>
    <t>División de Compras y Contrataciones.</t>
  </si>
  <si>
    <t xml:space="preserve"> Entregables:  * Evidencia de la compra de los plugins. Evidencia de la implementación de los mismos en nuestro sitio Web(Inespre.gob.do).</t>
  </si>
  <si>
    <t>Evidencia de los aplicativos Instalados y listado de usuarios asignados a los mismos.</t>
  </si>
  <si>
    <t>Entregables: Conduce de Entrada de los  equipos , Constancia de despacho de almacén, Constancia de registro de Activo Fijo.</t>
  </si>
  <si>
    <t xml:space="preserve"> Entregables: * Solución implementada. Evidencia de la capacidad de tráfico de datos ANTES y DESPUES de la implementación de la solución.</t>
  </si>
  <si>
    <t xml:space="preserve">Aumentar 10 veces la conectividad entre los servidores y el switch principal (de 1Gbps a 10Gbps), con conectividad redundante. </t>
  </si>
  <si>
    <t xml:space="preserve"> Entregables:  * Evidencia de la Creación del nuevo Servidor de BD. Evidencias de Respaldo de las Bases de Datos del nuevo Servidor.</t>
  </si>
  <si>
    <t>Aplicaciones internas corriendo en arquitectura Three-tiered (Cliente-Servidor de Aplicaciones-Servidor de Base de Datos).</t>
  </si>
  <si>
    <t xml:space="preserve"> Entregables:  * Pruebas Documentales del espacio asignado en los servidores Antes y Después de entregado el producto.</t>
  </si>
  <si>
    <t>Aumento del espacio en disco asignado a los servidores.</t>
  </si>
  <si>
    <t xml:space="preserve"> Entregables: * Solución implementada. Constancias de Traslado (Entrada/Salida de los equipos) del departamento y de Activos Fijos, Imágenes de los servidores instalados en el datacenter del estado Dominicana, Evidencia de la puesta en operación de la solución.</t>
  </si>
  <si>
    <t>Implementación de la solución en las facilidades del Datacenter del Estado Dominicano.</t>
  </si>
  <si>
    <t>* Relación de equipos a sustituir 
* soporte de adquisiciones (Cotizaciones, OC)
* Conduce de recepción de equipos desde el proveedor
* Documento de entrega al usuario final con el debido registro de Activo fijo.</t>
  </si>
  <si>
    <t>Entregables: Relación del usuarios beneficiados con este producto. Constancia del licenciamiento Microsoft.</t>
  </si>
  <si>
    <t>Entregables: de nuevos teléfonos Implementados. Relación del nuevo directorio telefónico de la institución con las nuevas extensiones habilitadas.</t>
  </si>
  <si>
    <t>Insumos: Inventario de Activos TIC (Equipos y Servidores)  Entregables: Inventario de Activos TIC (Equipos y Servidores)</t>
  </si>
  <si>
    <t>Entregables: Conduce de Entrada de los equipos, Constancia de despacho de almacén, Constancia de registro de Activo Fijo.</t>
  </si>
  <si>
    <t>Switch Capa 3 PoE de 48 Puertos Ethernet 10/100/1000</t>
  </si>
  <si>
    <t>- División de Compras y Contrataciones.
- Departamento de Ingeniería.</t>
  </si>
  <si>
    <t>Entregables: Conduce de Entrada de los componentes y  equipos , Constancia de despacho de almacén, Constancia de registro de Activo Fijo.</t>
  </si>
  <si>
    <t>Conectividad de alta velocidad vía antenas de radiofrecuencia. Implica elevación de ambas torres de conectividad y nuevos radios de telecomunicación.</t>
  </si>
  <si>
    <t>1 - Identificación de los componentes (Plugins) de paga requeridos (30%)
2 - Revisión de propuestas y Compra de las licencias de uso. (10%)
 * Acorde a los procesos de compras definidos por la ley de compras y contrataciones.
3 - Instalación de los componentes en nuestra pagina web, (60%)</t>
  </si>
  <si>
    <t>Nombre del área: Departamento de Tecnologías de la Información y Comunicación.</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</si>
  <si>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</si>
  <si>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</si>
  <si>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</si>
  <si>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</si>
  <si>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</si>
  <si>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Unidad Legal de Contratos</t>
  </si>
  <si>
    <t>- Departamento de Comunicaciones.
- Departamento de Compras y Contrataciones.</t>
  </si>
  <si>
    <t>Contratos</t>
  </si>
  <si>
    <t>Unidad de Litigios</t>
  </si>
  <si>
    <t>- Dirección de Recursos Humanos.
- Dirección Administrativa Financiera.</t>
  </si>
  <si>
    <t>Expedientes concluidos</t>
  </si>
  <si>
    <t>Actas de Directorio</t>
  </si>
  <si>
    <t>Departamento Financiero</t>
  </si>
  <si>
    <t>Recibos de Descargo</t>
  </si>
  <si>
    <t>Acuerdos de Pago</t>
  </si>
  <si>
    <t>Nombre del área: Departamento Jurídico.</t>
  </si>
  <si>
    <t>Nombre del área: Dirección de Recursos Humanos.</t>
  </si>
  <si>
    <t>1 - Recepción acción de personal con complementos.
2 - Procesamiento del RECLASOFT (beneficios y prestaciones).
3 - Tramitación a la DAF de solicitud pago.</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</si>
  <si>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</si>
  <si>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 mensual.
4 - Solicitud pago de la factura a la DAF.</t>
  </si>
  <si>
    <t>1 - Identificación de las necesidades de jornadas médicas con los colaboradores.
2 - Evaluar y tramitar los requerimientos médicos necesarios.
3 - Realizar logística operativo jornada médica.
4 - Informe resultados jornadas médicas preventivas.</t>
  </si>
  <si>
    <t>1 - Identificación de las necesidades de las charlas educativas y de seguridad social con los colaboradores.
2 - Evaluar y tramitar los requerimientos necesarios.
3 - Realizar logística de las charlas.
4 - Formalizar listado de asistencia del personal.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</si>
  <si>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al plan de acción del CO. </t>
  </si>
  <si>
    <t xml:space="preserve">1 - Detección de necesidades de personal.
2 - Solicitud de aprobación de concursos al MAP.
3 - Ejecución del proceso de concurso público.
4 - Solicitud nombramiento provisional.
5 - Solicitud estatus de carrera administrativa definitivo.
</t>
  </si>
  <si>
    <t>1 - Gestionar necesidades de personal.
2 - Tramitar los requerimientos de las áreas.
3 - Enviar al MAP las solicitudes de No-Objeción.
4 - Ejecutar las novedades de acuerdo con aprobación del MAP.
5 - Procesar oficio de aprobación a la MAE.
6 - Realizar acciones de personal.
7 - Remisión a Registro, Control y Nómina las novedades de personal.</t>
  </si>
  <si>
    <t>1 - Convocar personal de nuevo ingreso.
2 - Realizar inducción de personal.
3 - Formalizar listado de asistencia, la entrega del manual y formulario de inducción.</t>
  </si>
  <si>
    <t>1 - Levantamiento de expedientes.
2 - Solicitar al supervisor los documentos pendientes del servidor (a).
3 - Recepción de documentos solicitados.
4 - Completar los expedientes de personal.
5 - Informe cumplimiento sobre actualización de expedientes.</t>
  </si>
  <si>
    <t>1 - Recibir novedades de nómina desde Recursos Humanos el día primero de cada mes.
2 - Registro y procesamiento novedades de nómina en el SASP.
3 - Tramitación a la DAF.
4 - Generación reportes a las áreas involucradas.</t>
  </si>
  <si>
    <t>1 - Remisión comunicación a los supervisores y encargados.
2 - Generar acuerdos del desempeño.
3 - Formalizar compromiso de acuerdo del desempeño mediante firma del supervisor y colaborador.
4 - Seguimiento reuniones bimensuales entre el supervisor y colaborador.</t>
  </si>
  <si>
    <t xml:space="preserve">1 - Reunión supervisores para recepción de evaluación de sus colaboradores.
2 - Completar plantilla de puntuaciones obtenidas
3 - Remisión al MAP de la plantilla e informe técnico </t>
  </si>
  <si>
    <t>1 - Remitir comunicación a los titulares de área solicitando sus necesidades de capacitación.
2 - Recibir y evaluar las prioridades de las necesidades de capacitación acorde con la capacidad presupuestaria para atender los requerimientos. 
3 - Elaborar el plan de capacitación anual.</t>
  </si>
  <si>
    <t>1 - Elaboración informe de ejecución del plan de capacitación.
2 - Remisión del informe de ejecución del plan de capacitación de las instituciones correspondientes.</t>
  </si>
  <si>
    <t>1 - Recibir, tramitar y evaluar los requerimientos de gestión de necesidades relacionados con los subsistemas de personal en las dependencias.
2 - Remitir informe de resultados semestrales a la Dirección de Recursos Humanos.</t>
  </si>
  <si>
    <t>División de Relaciones Laborales y Sociales</t>
  </si>
  <si>
    <t>- Dirección de Recursos Humanos.
- Departamento de Registro, Control y Nómina.
- Dirección Administrativa Financiera.
- MAP.</t>
  </si>
  <si>
    <t>Solicitud pago beneficios laborales</t>
  </si>
  <si>
    <t>Informe resultados de prestaciones laborales y derechos adquiridos</t>
  </si>
  <si>
    <t>- Dirección de Recursos Humanos.
- Departamento de Registro, Control y Nómina.
- Dirección Administrativa Financiera.
- TSS.</t>
  </si>
  <si>
    <t>Solicitud pago de TSS</t>
  </si>
  <si>
    <t>- Depto. de Relaciones Laborales y Sociales.
- División de Salud Ocupacional y Sección de Servicios Médicos</t>
  </si>
  <si>
    <t>Informe de gestión de las jornadas médicas.</t>
  </si>
  <si>
    <t>Listado de asistencia charlas educativas y Seguridad Social debidamente firmada.</t>
  </si>
  <si>
    <t>- Dirección de Recursos Humanos.
- Departamento de Tecnologías de la Información y Comunicación.
- MAP.</t>
  </si>
  <si>
    <t>Informe de resultados encuesta Clima Organizacional por el MAP</t>
  </si>
  <si>
    <t>Depto. De Reclutamiento y Selección de Personal</t>
  </si>
  <si>
    <t>- MAE.
- Departamento de Evaluación del Desempeño y Capacitación.
- MAP.</t>
  </si>
  <si>
    <t>Informe cumplimiento concursos públicos</t>
  </si>
  <si>
    <t>- MAE.
- Departamento de Registro, Control y Nómina.
- MAP.</t>
  </si>
  <si>
    <t>Informe rotación de personal</t>
  </si>
  <si>
    <t>Listado de asistencia debidamente firmada y el formulario de inducción.</t>
  </si>
  <si>
    <t>Depto. Registro, Control y Nómina</t>
  </si>
  <si>
    <t>Informe cumplimiento sobre actualización de expedientes remitido a la Dirección de Recursos Humanos</t>
  </si>
  <si>
    <t>- Dirección Recursos Humanos.
- Dirección Administrativa Financiera.
- UAI-CGR.
- Departamento de Normas, Sistemas, Supervisión y Seguimiento.</t>
  </si>
  <si>
    <t>Nómina firmada, procesada y pagada</t>
  </si>
  <si>
    <t>Depto. Evaluación del Desempeño y Capacitación</t>
  </si>
  <si>
    <t>- Dirección de Recursos Humanos.
- MAP.</t>
  </si>
  <si>
    <t>Plantilla reporte acuerdo del desempeño remitido a la Dirección de Recursos Humanos</t>
  </si>
  <si>
    <t>Plantilla e informe técnico evaluación del desempeño remitido al MAP y a la Dirección de Recursos Humanos</t>
  </si>
  <si>
    <t>- Dirección de Recursos Humanos.
- INAP.</t>
  </si>
  <si>
    <t xml:space="preserve">Plan de capacitación 2023 elaborado </t>
  </si>
  <si>
    <t>- Dirección de Recursos Humanos.
- Instituciones con las que se tenga convenios</t>
  </si>
  <si>
    <t>Informe de ejecución del plan de capacitación 2023</t>
  </si>
  <si>
    <t>Coordinaciones de RR.HH.</t>
  </si>
  <si>
    <t>Todas las áreas de RR.HH.</t>
  </si>
  <si>
    <t>Informes de resultados semestrales de gestión debidamente remitido</t>
  </si>
  <si>
    <t>Nombre del área: Oficina de Libre Acceso a la Información.</t>
  </si>
  <si>
    <t xml:space="preserve">Cumplimiento de actualización del Portal de transparencia,  según lo establecido en la Resolución DIGEIG No. 002-2021.                                                                                                                                                             </t>
  </si>
  <si>
    <t>1 - Envió de correo de solicitud de información.
2 - Recepción y Revisión de las Informaciones.
3 - Publicar en el Portal  de Transparencia Institucional.</t>
  </si>
  <si>
    <t>1 - Revisión constante del SAIP y correos institucionales.
2 - Recepción de la Solicitud de información.
3 - Tramitación de respuesta al área correspondiente. 
4 - Seguimiento de respuesta oportuna.                                                                
5 - Remisión de respuesta al solicitante de parte de la OAI</t>
  </si>
  <si>
    <t xml:space="preserve">1 - Coordinar con área de Gestión Humana el plan de inducción a empleados de nuevo ingreso.
2 - Entrega de CI - INESPRE y socializa con el personal de nuevo ingreso.
3 - Elaboración del informe indicando fecha, temas y cantidad de asistentes
4 - Remisión del Informe a la DIGEIG                                                                                    </t>
  </si>
  <si>
    <t>Oficina de Libre Acceso a la Información.</t>
  </si>
  <si>
    <t>Todos los departamentos de la institución.</t>
  </si>
  <si>
    <t>1 - Portal de Transparencia
2 - Evaluación Mensual de la DIGEIG</t>
  </si>
  <si>
    <t>1 - Estadísticas trimestrales de la OAI
2 - Comunicaciones a los departamentos internos
3 - Respuesta al solicitante (comunicación, correo, entre otros)</t>
  </si>
  <si>
    <t>CIGCN</t>
  </si>
  <si>
    <t>1 - Informes remitidos a la DIGEIG
2 - Listados de Asistencia de la Inducción</t>
  </si>
  <si>
    <t/>
  </si>
  <si>
    <t>Garantizar el cumplimiento del Plan de Trabajo de la Comisión de Integridad Gubernamental y Cumplimiento Normativo (CIGCN), según lo establecido por el órgano rector en la materia, la DIGEIG.</t>
  </si>
  <si>
    <t>Cumplimiento con todas las actividades contempladas en el Plan de trabajo 2023 de la Comisión de  Integridad  de la Institución.</t>
  </si>
  <si>
    <t>%  de ejecucion de actividades del Plan de trabajo de la comisión de integridad.</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</si>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</sst>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s>
  <fonts count="53"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scheme val="minor"/>
    </font>
    <font>
      <b/>
      <sz val="12"/>
      <color rgb="FF000000"/>
      <name val="Calibri"/>
      <family val="2"/>
      <scheme val="minor"/>
    </font>
    <font>
      <b/>
      <sz val="11"/>
      <name val="Times New Roman"/>
      <family val="1"/>
    </font>
    <font>
      <sz val="11"/>
      <name val="Times New Roman"/>
      <family val="1"/>
    </font>
    <font>
      <b/>
      <sz val="11"/>
      <color rgb="FF000000"/>
      <name val="Calibri"/>
      <family val="2"/>
      <scheme val="minor"/>
    </font>
    <font>
      <sz val="11"/>
      <color rgb="FF000000"/>
      <name val="Calibri"/>
      <family val="2"/>
      <scheme val="minor"/>
    </font>
    <font>
      <sz val="12"/>
      <name val="Calibri"/>
      <family val="2"/>
    </font>
    <font>
      <sz val="10"/>
      <name val="Verdana"/>
      <family val="2"/>
      <charset val="1"/>
    </font>
    <font>
      <sz val="11"/>
      <name val="Arial"/>
      <family val="2"/>
    </font>
    <font>
      <sz val="12"/>
      <color theme="1"/>
      <name val="Calibri"/>
      <family val="2"/>
      <scheme val="minor"/>
    </font>
  </fonts>
  <fills count="15">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3CB"/>
      </patternFill>
    </fill>
    <fill>
      <patternFill patternType="solid">
        <fgColor rgb="FFF79646"/>
        <bgColor indexed="64"/>
      </patternFill>
    </fill>
  </fills>
  <borders count="73">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style="medium">
        <color indexed="9"/>
      </left>
      <right/>
      <top/>
      <bottom/>
      <diagonal/>
    </border>
    <border>
      <left/>
      <right style="medium">
        <color indexed="8"/>
      </right>
      <top/>
      <bottom/>
      <diagonal/>
    </border>
    <border>
      <left/>
      <right/>
      <top/>
      <bottom style="medium">
        <color indexed="9"/>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style="medium">
        <color indexed="9"/>
      </bottom>
      <diagonal/>
    </border>
    <border>
      <left/>
      <right style="medium">
        <color indexed="8"/>
      </right>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rgb="FF000000"/>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indexed="64"/>
      </left>
      <right style="medium">
        <color rgb="FF000000"/>
      </right>
      <top style="medium">
        <color indexed="64"/>
      </top>
      <bottom/>
      <diagonal/>
    </border>
    <border>
      <left style="medium">
        <color auto="1"/>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rgb="FF000000"/>
      </top>
      <bottom/>
      <diagonal/>
    </border>
    <border>
      <left style="medium">
        <color auto="1"/>
      </left>
      <right style="medium">
        <color rgb="FF000000"/>
      </right>
      <top/>
      <bottom/>
      <diagonal/>
    </border>
  </borders>
  <cellStyleXfs count="64">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xf numFmtId="0" fontId="1" fillId="0" borderId="0"/>
    <xf numFmtId="166" fontId="23" fillId="0" borderId="0" applyBorder="0" applyProtection="0"/>
    <xf numFmtId="0" fontId="50" fillId="0" borderId="0"/>
    <xf numFmtId="165" fontId="40" fillId="0" borderId="0" applyBorder="0" applyProtection="0"/>
    <xf numFmtId="44" fontId="1" fillId="0" borderId="0" applyFont="0" applyFill="0" applyBorder="0" applyAlignment="0" applyProtection="0"/>
  </cellStyleXfs>
  <cellXfs count="328">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165" fontId="32" fillId="0" borderId="0" xfId="54" applyNumberFormat="1" applyFont="1" applyProtection="1"/>
    <xf numFmtId="165" fontId="11" fillId="0" borderId="0" xfId="54" applyNumberFormat="1" applyProtection="1"/>
    <xf numFmtId="0" fontId="33" fillId="0" borderId="0" xfId="55"/>
    <xf numFmtId="165" fontId="34" fillId="0" borderId="0" xfId="54" applyNumberFormat="1" applyFo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65" fontId="31" fillId="8" borderId="20" xfId="58" applyNumberFormat="1" applyFont="1" applyFill="1" applyBorder="1" applyAlignment="1" applyProtection="1">
      <alignment horizontal="center" vertical="center" wrapText="1"/>
    </xf>
    <xf numFmtId="165" fontId="30" fillId="10" borderId="20" xfId="58" applyNumberFormat="1" applyFont="1" applyFill="1" applyBorder="1" applyAlignment="1" applyProtection="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169" fontId="0" fillId="0" borderId="0" xfId="0" applyNumberFormat="1" applyAlignment="1">
      <alignment horizontal="center" vertical="center"/>
    </xf>
    <xf numFmtId="165" fontId="11" fillId="5" borderId="0" xfId="57" applyNumberFormat="1" applyFill="1" applyAlignment="1" applyProtection="1">
      <alignment horizontal="center" vertical="center"/>
    </xf>
    <xf numFmtId="165" fontId="11" fillId="0" borderId="0" xfId="57" applyNumberFormat="1" applyAlignment="1" applyProtection="1">
      <alignment horizontal="center" vertical="center"/>
    </xf>
    <xf numFmtId="0" fontId="15" fillId="0" borderId="44" xfId="2" applyFont="1" applyBorder="1" applyAlignment="1">
      <alignment vertical="top" wrapText="1"/>
    </xf>
    <xf numFmtId="0" fontId="15" fillId="0" borderId="53" xfId="2" applyFont="1" applyBorder="1" applyAlignment="1">
      <alignment vertical="top" wrapText="1"/>
    </xf>
    <xf numFmtId="0" fontId="47" fillId="0" borderId="0" xfId="55" applyFont="1" applyAlignment="1">
      <alignment vertical="center" wrapText="1"/>
    </xf>
    <xf numFmtId="0" fontId="48" fillId="0" borderId="0" xfId="55" applyFont="1" applyAlignment="1">
      <alignment vertical="center" wrapText="1"/>
    </xf>
    <xf numFmtId="0" fontId="48" fillId="0" borderId="0" xfId="55" applyFont="1" applyAlignment="1">
      <alignment horizontal="center" vertical="center" wrapText="1"/>
    </xf>
    <xf numFmtId="3" fontId="48" fillId="0" borderId="0" xfId="55" applyNumberFormat="1" applyFont="1" applyAlignment="1">
      <alignment horizontal="center" vertical="center" wrapText="1"/>
    </xf>
    <xf numFmtId="0" fontId="48" fillId="0" borderId="0" xfId="55" applyFont="1" applyAlignment="1">
      <alignment wrapText="1"/>
    </xf>
    <xf numFmtId="170" fontId="48" fillId="0" borderId="0" xfId="55" applyNumberFormat="1" applyFont="1" applyAlignment="1">
      <alignment horizontal="center" vertical="center" wrapText="1"/>
    </xf>
    <xf numFmtId="10" fontId="48" fillId="0" borderId="0" xfId="32" applyNumberFormat="1" applyFont="1" applyAlignment="1">
      <alignment horizontal="center" vertical="center" wrapText="1"/>
    </xf>
    <xf numFmtId="10" fontId="48" fillId="0" borderId="0" xfId="55" applyNumberFormat="1" applyFont="1" applyAlignment="1">
      <alignment horizontal="center" vertical="center" wrapText="1"/>
    </xf>
    <xf numFmtId="10" fontId="48" fillId="0" borderId="0" xfId="32" applyNumberFormat="1" applyFont="1" applyBorder="1" applyAlignment="1">
      <alignment horizontal="center" vertical="center" wrapText="1"/>
    </xf>
    <xf numFmtId="3" fontId="48" fillId="0" borderId="0" xfId="55" applyNumberFormat="1" applyFont="1" applyAlignment="1" applyProtection="1">
      <alignment horizontal="center" vertical="center" wrapText="1"/>
      <protection locked="0"/>
    </xf>
    <xf numFmtId="10" fontId="48" fillId="0" borderId="0" xfId="32" applyNumberFormat="1" applyFont="1" applyAlignment="1" applyProtection="1">
      <alignment horizontal="center" vertical="center" wrapText="1"/>
      <protection locked="0"/>
    </xf>
    <xf numFmtId="10" fontId="48" fillId="0" borderId="0" xfId="55" applyNumberFormat="1" applyFont="1" applyAlignment="1" applyProtection="1">
      <alignment horizontal="center" vertical="center" wrapText="1"/>
      <protection locked="0"/>
    </xf>
    <xf numFmtId="10" fontId="48" fillId="0" borderId="0" xfId="32" applyNumberFormat="1" applyFont="1" applyBorder="1" applyAlignment="1" applyProtection="1">
      <alignment horizontal="center" vertical="center" wrapText="1"/>
      <protection locked="0"/>
    </xf>
    <xf numFmtId="170" fontId="48" fillId="0" borderId="0" xfId="55" applyNumberFormat="1" applyFont="1" applyAlignment="1" applyProtection="1">
      <alignment horizontal="center" vertical="center" wrapText="1"/>
      <protection locked="0"/>
    </xf>
    <xf numFmtId="3" fontId="30" fillId="0" borderId="39" xfId="32" applyNumberFormat="1" applyFont="1" applyBorder="1" applyAlignment="1" applyProtection="1">
      <alignment horizontal="center" vertical="center" wrapText="1"/>
    </xf>
    <xf numFmtId="3" fontId="30" fillId="11" borderId="39" xfId="32" applyNumberFormat="1" applyFont="1" applyFill="1" applyBorder="1" applyAlignment="1" applyProtection="1">
      <alignment horizontal="center" vertical="center" wrapText="1"/>
    </xf>
    <xf numFmtId="3" fontId="30" fillId="4" borderId="39" xfId="32" applyNumberFormat="1" applyFont="1" applyFill="1" applyBorder="1" applyAlignment="1" applyProtection="1">
      <alignment horizontal="center" vertical="center" wrapText="1"/>
    </xf>
    <xf numFmtId="10" fontId="30" fillId="4" borderId="39" xfId="32" applyNumberFormat="1" applyFont="1" applyFill="1" applyBorder="1" applyAlignment="1" applyProtection="1">
      <alignment horizontal="center" vertical="center" wrapText="1"/>
    </xf>
    <xf numFmtId="0" fontId="43" fillId="0" borderId="42" xfId="16" applyFont="1" applyBorder="1" applyAlignment="1">
      <alignment horizontal="center" vertical="center" wrapText="1"/>
    </xf>
    <xf numFmtId="0" fontId="43" fillId="0" borderId="42" xfId="16" applyFont="1" applyBorder="1" applyAlignment="1">
      <alignment horizontal="left" vertical="center" wrapText="1"/>
    </xf>
    <xf numFmtId="10" fontId="30" fillId="0" borderId="39" xfId="32" applyNumberFormat="1" applyFont="1" applyBorder="1" applyAlignment="1" applyProtection="1">
      <alignment horizontal="center" vertical="center" wrapText="1"/>
    </xf>
    <xf numFmtId="0" fontId="43" fillId="0" borderId="39" xfId="16" applyFont="1" applyBorder="1" applyAlignment="1">
      <alignment horizontal="center" vertical="center" wrapText="1"/>
    </xf>
    <xf numFmtId="0" fontId="44" fillId="0" borderId="39" xfId="16" applyFont="1" applyBorder="1" applyAlignment="1">
      <alignment horizontal="center" vertical="center" wrapText="1"/>
    </xf>
    <xf numFmtId="0" fontId="43" fillId="0" borderId="39" xfId="16" applyFont="1" applyBorder="1" applyAlignment="1">
      <alignment horizontal="left" vertical="center" wrapText="1"/>
    </xf>
    <xf numFmtId="0" fontId="43" fillId="0" borderId="39" xfId="1" quotePrefix="1" applyFont="1" applyBorder="1" applyAlignment="1">
      <alignment horizontal="left" vertical="center" wrapText="1"/>
    </xf>
    <xf numFmtId="0" fontId="43" fillId="0" borderId="39" xfId="1" applyFont="1" applyBorder="1" applyAlignment="1">
      <alignment horizontal="center" vertical="center" wrapText="1"/>
    </xf>
    <xf numFmtId="0" fontId="43" fillId="0" borderId="40" xfId="4" quotePrefix="1" applyFont="1" applyBorder="1" applyAlignment="1">
      <alignment horizontal="left" vertical="center" wrapText="1"/>
    </xf>
    <xf numFmtId="0" fontId="43" fillId="0" borderId="42" xfId="24" applyFont="1" applyBorder="1" applyAlignment="1">
      <alignment horizontal="left" vertical="center" wrapText="1"/>
    </xf>
    <xf numFmtId="0" fontId="44" fillId="0" borderId="42" xfId="16" applyFont="1" applyBorder="1" applyAlignment="1">
      <alignment horizontal="center" vertical="center" wrapText="1"/>
    </xf>
    <xf numFmtId="0" fontId="43" fillId="0" borderId="42" xfId="1" quotePrefix="1" applyFont="1" applyBorder="1" applyAlignment="1">
      <alignment horizontal="left" vertical="center" wrapText="1"/>
    </xf>
    <xf numFmtId="0" fontId="43" fillId="0" borderId="42" xfId="1" applyFont="1" applyBorder="1" applyAlignment="1">
      <alignment horizontal="center" vertical="center" wrapText="1"/>
    </xf>
    <xf numFmtId="0" fontId="43" fillId="0" borderId="41" xfId="4" quotePrefix="1" applyFont="1" applyBorder="1" applyAlignment="1">
      <alignment horizontal="left" vertical="center" wrapText="1"/>
    </xf>
    <xf numFmtId="0" fontId="43" fillId="0" borderId="42" xfId="59" applyFont="1" applyBorder="1" applyAlignment="1">
      <alignment horizontal="left" vertical="center" wrapText="1"/>
    </xf>
    <xf numFmtId="0" fontId="43" fillId="0" borderId="42" xfId="59" applyFont="1" applyBorder="1" applyAlignment="1">
      <alignment horizontal="center" vertical="center" wrapText="1"/>
    </xf>
    <xf numFmtId="0" fontId="43" fillId="0" borderId="42" xfId="1" applyFont="1" applyBorder="1" applyAlignment="1">
      <alignment horizontal="left" vertical="center" wrapText="1"/>
    </xf>
    <xf numFmtId="0" fontId="33" fillId="0" borderId="0" xfId="55" applyAlignment="1">
      <alignment horizontal="center" vertical="center"/>
    </xf>
    <xf numFmtId="0" fontId="43" fillId="0" borderId="42" xfId="1" applyFont="1" applyBorder="1" applyAlignment="1">
      <alignment horizontal="center" vertical="center"/>
    </xf>
    <xf numFmtId="0" fontId="43" fillId="0" borderId="42" xfId="4" applyFont="1" applyBorder="1" applyAlignment="1">
      <alignment horizontal="left" vertical="center" wrapText="1"/>
    </xf>
    <xf numFmtId="0" fontId="43" fillId="0" borderId="42" xfId="4" applyFont="1" applyBorder="1" applyAlignment="1">
      <alignment horizontal="center" vertical="center" wrapText="1"/>
    </xf>
    <xf numFmtId="0" fontId="44" fillId="0" borderId="42" xfId="4" applyFont="1" applyBorder="1" applyAlignment="1">
      <alignment horizontal="center" vertical="center" wrapText="1"/>
    </xf>
    <xf numFmtId="10" fontId="30" fillId="11" borderId="39" xfId="32" applyNumberFormat="1" applyFont="1" applyFill="1" applyBorder="1" applyAlignment="1" applyProtection="1">
      <alignment horizontal="center" vertical="center" wrapText="1"/>
    </xf>
    <xf numFmtId="0" fontId="47" fillId="0" borderId="0" xfId="55" applyFont="1" applyAlignment="1">
      <alignment horizontal="center" vertical="center" wrapText="1"/>
    </xf>
    <xf numFmtId="0" fontId="3" fillId="0" borderId="0" xfId="1" applyFont="1" applyAlignment="1" applyProtection="1">
      <alignment horizontal="center" vertical="center"/>
      <protection locked="0"/>
    </xf>
    <xf numFmtId="0" fontId="49" fillId="0" borderId="24"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56" xfId="4" applyFont="1" applyBorder="1" applyAlignment="1">
      <alignment horizontal="center" vertical="center" wrapText="1"/>
    </xf>
    <xf numFmtId="0" fontId="49" fillId="0" borderId="24" xfId="1"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20" xfId="4" quotePrefix="1" applyFont="1" applyBorder="1" applyAlignment="1">
      <alignment horizontal="left" vertical="center" wrapText="1"/>
    </xf>
    <xf numFmtId="0" fontId="49" fillId="0" borderId="20" xfId="4" applyFont="1" applyBorder="1" applyAlignment="1">
      <alignment vertical="center" wrapText="1"/>
    </xf>
    <xf numFmtId="0" fontId="49" fillId="0" borderId="22" xfId="4" applyFont="1" applyBorder="1" applyAlignment="1">
      <alignment vertical="center" wrapText="1"/>
    </xf>
    <xf numFmtId="0" fontId="49" fillId="0" borderId="23" xfId="4" quotePrefix="1" applyFont="1" applyBorder="1" applyAlignment="1">
      <alignment horizontal="center" vertical="center" wrapText="1"/>
    </xf>
    <xf numFmtId="165" fontId="38" fillId="0" borderId="0" xfId="57" applyNumberFormat="1" applyFont="1" applyAlignment="1" applyProtection="1">
      <alignment horizontal="center" vertical="center"/>
    </xf>
    <xf numFmtId="0" fontId="49" fillId="0" borderId="42" xfId="20" applyFont="1" applyBorder="1" applyAlignment="1">
      <alignment horizontal="center" vertical="center" wrapText="1"/>
    </xf>
    <xf numFmtId="0" fontId="29" fillId="0" borderId="20" xfId="4" applyFont="1" applyBorder="1" applyAlignment="1">
      <alignment horizontal="center" vertical="center" wrapText="1"/>
    </xf>
    <xf numFmtId="0" fontId="49" fillId="0" borderId="42" xfId="4" applyFont="1" applyBorder="1" applyAlignment="1">
      <alignment horizontal="left" vertical="center" wrapText="1"/>
    </xf>
    <xf numFmtId="0" fontId="29" fillId="0" borderId="42" xfId="20" applyFont="1" applyBorder="1" applyAlignment="1">
      <alignment horizontal="center" vertical="center" wrapText="1"/>
    </xf>
    <xf numFmtId="0" fontId="49" fillId="0" borderId="42" xfId="20" applyFont="1" applyBorder="1" applyAlignment="1" applyProtection="1">
      <alignment horizontal="center" vertical="center" wrapText="1"/>
      <protection locked="0"/>
    </xf>
    <xf numFmtId="0" fontId="30" fillId="0" borderId="20" xfId="4" applyFont="1" applyBorder="1" applyAlignment="1">
      <alignment horizontal="center" vertical="center" wrapText="1"/>
    </xf>
    <xf numFmtId="0" fontId="49" fillId="0" borderId="20" xfId="4" applyFont="1" applyBorder="1" applyAlignment="1">
      <alignment horizontal="left" vertical="center" wrapText="1"/>
    </xf>
    <xf numFmtId="0" fontId="29" fillId="0" borderId="20" xfId="4" quotePrefix="1" applyFont="1" applyBorder="1" applyAlignment="1">
      <alignment horizontal="left" vertical="center" wrapText="1"/>
    </xf>
    <xf numFmtId="0" fontId="29" fillId="0" borderId="20" xfId="4" applyFont="1" applyBorder="1" applyAlignment="1">
      <alignment horizontal="left" vertical="center" wrapText="1"/>
    </xf>
    <xf numFmtId="0" fontId="49" fillId="0" borderId="20" xfId="1" applyFont="1" applyBorder="1" applyAlignment="1">
      <alignment horizontal="left" vertical="center" wrapText="1"/>
    </xf>
    <xf numFmtId="0" fontId="49" fillId="0" borderId="20" xfId="0" applyFont="1" applyBorder="1" applyAlignment="1">
      <alignment vertical="center" wrapText="1"/>
    </xf>
    <xf numFmtId="0" fontId="49" fillId="0" borderId="20" xfId="0" applyFont="1" applyBorder="1" applyAlignment="1">
      <alignment horizontal="center" vertical="center" wrapText="1"/>
    </xf>
    <xf numFmtId="0" fontId="30" fillId="0" borderId="23" xfId="4" applyFont="1" applyBorder="1" applyAlignment="1">
      <alignment horizontal="center" vertical="center" wrapText="1"/>
    </xf>
    <xf numFmtId="164" fontId="49" fillId="0" borderId="20" xfId="58" quotePrefix="1" applyFont="1" applyBorder="1" applyAlignment="1">
      <alignment horizontal="left" vertical="center" wrapText="1"/>
    </xf>
    <xf numFmtId="164" fontId="49" fillId="0" borderId="20" xfId="58" applyFont="1" applyBorder="1" applyAlignment="1">
      <alignment horizontal="center" vertical="center" wrapText="1"/>
    </xf>
    <xf numFmtId="164" fontId="49" fillId="0" borderId="20" xfId="58" applyFont="1" applyBorder="1" applyAlignment="1">
      <alignment horizontal="left" vertical="center" wrapText="1"/>
    </xf>
    <xf numFmtId="170" fontId="30" fillId="0" borderId="39" xfId="32" applyNumberFormat="1" applyFont="1" applyBorder="1" applyAlignment="1" applyProtection="1">
      <alignment horizontal="center" vertical="center" wrapText="1"/>
    </xf>
    <xf numFmtId="170" fontId="30" fillId="11" borderId="39" xfId="32" applyNumberFormat="1" applyFont="1" applyFill="1" applyBorder="1" applyAlignment="1" applyProtection="1">
      <alignment horizontal="center" vertical="center" wrapText="1"/>
    </xf>
    <xf numFmtId="0" fontId="43" fillId="0" borderId="42" xfId="16" quotePrefix="1" applyFont="1" applyBorder="1" applyAlignment="1">
      <alignment horizontal="center" vertical="center" wrapText="1"/>
    </xf>
    <xf numFmtId="0" fontId="43" fillId="0" borderId="42" xfId="16" quotePrefix="1" applyFont="1" applyBorder="1" applyAlignment="1">
      <alignment horizontal="left" vertical="center" wrapText="1"/>
    </xf>
    <xf numFmtId="0" fontId="49" fillId="0" borderId="42" xfId="16" applyFont="1" applyBorder="1" applyAlignment="1">
      <alignment horizontal="left" vertical="center" wrapText="1"/>
    </xf>
    <xf numFmtId="0" fontId="49" fillId="0" borderId="42" xfId="16" applyFont="1" applyBorder="1" applyAlignment="1">
      <alignment horizontal="center" vertical="center" wrapText="1"/>
    </xf>
    <xf numFmtId="0" fontId="49" fillId="0" borderId="42" xfId="1" applyFont="1" applyBorder="1" applyAlignment="1">
      <alignment horizontal="left" vertical="center" wrapText="1"/>
    </xf>
    <xf numFmtId="0" fontId="49" fillId="0" borderId="42" xfId="1" applyFont="1" applyBorder="1" applyAlignment="1">
      <alignment horizontal="center" vertical="center" wrapText="1"/>
    </xf>
    <xf numFmtId="0" fontId="49" fillId="0" borderId="42" xfId="1" applyFont="1" applyBorder="1" applyAlignment="1">
      <alignment horizontal="center" vertical="center"/>
    </xf>
    <xf numFmtId="0" fontId="30" fillId="0" borderId="42" xfId="16" applyFont="1" applyBorder="1" applyAlignment="1">
      <alignment horizontal="center" vertical="center" wrapText="1"/>
    </xf>
    <xf numFmtId="0" fontId="49" fillId="0" borderId="42" xfId="1" applyFont="1" applyBorder="1" applyAlignment="1">
      <alignment vertical="center" wrapText="1"/>
    </xf>
    <xf numFmtId="3" fontId="49" fillId="0" borderId="42" xfId="16" applyNumberFormat="1" applyFont="1" applyBorder="1" applyAlignment="1">
      <alignment horizontal="center" vertical="center" wrapText="1"/>
    </xf>
    <xf numFmtId="0" fontId="49" fillId="0" borderId="42" xfId="4" quotePrefix="1" applyFont="1" applyBorder="1" applyAlignment="1">
      <alignment horizontal="left" vertical="center" wrapText="1"/>
    </xf>
    <xf numFmtId="3" fontId="49" fillId="0" borderId="42" xfId="16" quotePrefix="1" applyNumberFormat="1" applyFont="1" applyBorder="1" applyAlignment="1">
      <alignment horizontal="left" vertical="center" wrapText="1"/>
    </xf>
    <xf numFmtId="10" fontId="49" fillId="0" borderId="42" xfId="16" applyNumberFormat="1" applyFont="1" applyBorder="1" applyAlignment="1">
      <alignment horizontal="center" vertical="center" wrapText="1"/>
    </xf>
    <xf numFmtId="10" fontId="49" fillId="0" borderId="42" xfId="1" quotePrefix="1" applyNumberFormat="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42" xfId="58" applyFont="1" applyBorder="1" applyAlignment="1">
      <alignment horizontal="left" vertical="center" wrapText="1"/>
    </xf>
    <xf numFmtId="164" fontId="49" fillId="0" borderId="42" xfId="58" applyFont="1" applyBorder="1" applyAlignment="1">
      <alignment horizontal="center" vertical="center" wrapText="1"/>
    </xf>
    <xf numFmtId="165" fontId="30" fillId="0" borderId="42" xfId="39" applyFont="1" applyBorder="1" applyAlignment="1" applyProtection="1">
      <alignment horizontal="center" vertical="center" wrapText="1"/>
    </xf>
    <xf numFmtId="164" fontId="49" fillId="0" borderId="42" xfId="58" applyFont="1" applyBorder="1" applyAlignment="1">
      <alignment vertical="center" wrapText="1"/>
    </xf>
    <xf numFmtId="165" fontId="49" fillId="0" borderId="42" xfId="34" applyFont="1" applyBorder="1" applyAlignment="1" applyProtection="1">
      <alignment horizontal="left" vertical="center" wrapText="1"/>
    </xf>
    <xf numFmtId="164" fontId="49" fillId="0" borderId="67" xfId="58" applyFont="1" applyBorder="1" applyAlignment="1">
      <alignment horizontal="center" vertical="center" wrapText="1"/>
    </xf>
    <xf numFmtId="164" fontId="49" fillId="0" borderId="69" xfId="58" applyFont="1" applyBorder="1" applyAlignment="1">
      <alignment horizontal="center" vertical="center" wrapText="1"/>
    </xf>
    <xf numFmtId="164" fontId="49" fillId="0" borderId="42" xfId="58" quotePrefix="1" applyFont="1" applyBorder="1" applyAlignment="1">
      <alignment horizontal="left" vertical="center" wrapText="1"/>
    </xf>
    <xf numFmtId="0" fontId="49" fillId="0" borderId="22" xfId="4" applyFont="1" applyBorder="1" applyAlignment="1">
      <alignment horizontal="center" vertical="center" wrapText="1"/>
    </xf>
    <xf numFmtId="0" fontId="52" fillId="0" borderId="20" xfId="0" applyFont="1" applyBorder="1" applyAlignment="1">
      <alignment horizontal="center" vertical="center" wrapText="1"/>
    </xf>
    <xf numFmtId="0" fontId="52" fillId="0" borderId="20" xfId="0" applyFont="1" applyBorder="1" applyAlignment="1">
      <alignment horizontal="left"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vertical="center" wrapText="1"/>
    </xf>
    <xf numFmtId="0" fontId="29" fillId="0" borderId="20" xfId="4" quotePrefix="1" applyFont="1" applyBorder="1" applyAlignment="1">
      <alignment vertical="center" wrapText="1"/>
    </xf>
    <xf numFmtId="165" fontId="49" fillId="0" borderId="70" xfId="39" applyFont="1" applyBorder="1" applyAlignment="1" applyProtection="1">
      <alignment horizontal="center" vertical="center" wrapText="1"/>
    </xf>
    <xf numFmtId="165" fontId="49" fillId="0" borderId="42" xfId="39" applyFont="1" applyBorder="1" applyAlignment="1" applyProtection="1">
      <alignment horizontal="left" vertical="center" wrapText="1"/>
    </xf>
    <xf numFmtId="165" fontId="49" fillId="0" borderId="42" xfId="39" quotePrefix="1" applyFont="1" applyBorder="1" applyAlignment="1" applyProtection="1">
      <alignment horizontal="center" vertical="center" wrapText="1"/>
    </xf>
    <xf numFmtId="0" fontId="43" fillId="0" borderId="42" xfId="55" applyFont="1" applyBorder="1" applyAlignment="1">
      <alignment horizontal="center" vertical="center" wrapText="1"/>
    </xf>
    <xf numFmtId="0" fontId="43" fillId="13" borderId="42" xfId="55" applyFont="1" applyFill="1" applyBorder="1" applyAlignment="1">
      <alignment horizontal="center" vertical="center" wrapText="1"/>
    </xf>
    <xf numFmtId="165" fontId="43" fillId="0" borderId="42" xfId="39" applyFont="1" applyBorder="1" applyAlignment="1" applyProtection="1">
      <alignment horizontal="center" vertical="center" wrapText="1"/>
    </xf>
    <xf numFmtId="165" fontId="43" fillId="0" borderId="42" xfId="39" applyFont="1" applyBorder="1" applyAlignment="1" applyProtection="1">
      <alignment horizontal="left" vertical="center" wrapText="1"/>
    </xf>
    <xf numFmtId="165" fontId="44" fillId="0" borderId="42" xfId="39" applyFont="1" applyBorder="1" applyAlignment="1" applyProtection="1">
      <alignment horizontal="center" vertical="center" wrapText="1"/>
    </xf>
    <xf numFmtId="0" fontId="43" fillId="13" borderId="42" xfId="55" applyFont="1" applyFill="1" applyBorder="1" applyAlignment="1">
      <alignment horizontal="left" vertical="center" wrapText="1"/>
    </xf>
    <xf numFmtId="165" fontId="44" fillId="0" borderId="42" xfId="39" applyFont="1" applyBorder="1" applyAlignment="1" applyProtection="1">
      <alignment horizontal="center" vertical="center"/>
    </xf>
    <xf numFmtId="165" fontId="43" fillId="0" borderId="42" xfId="39" quotePrefix="1" applyFont="1" applyBorder="1" applyAlignment="1" applyProtection="1">
      <alignment horizontal="left" vertical="center" wrapText="1"/>
    </xf>
    <xf numFmtId="165" fontId="43" fillId="0" borderId="41" xfId="62" quotePrefix="1" applyFont="1" applyBorder="1" applyAlignment="1" applyProtection="1">
      <alignment horizontal="left" vertical="center" wrapText="1"/>
    </xf>
    <xf numFmtId="165" fontId="49" fillId="0" borderId="24" xfId="58" applyNumberFormat="1" applyFont="1" applyBorder="1" applyAlignment="1">
      <alignment horizontal="center" vertical="center" wrapText="1"/>
    </xf>
    <xf numFmtId="165" fontId="49" fillId="0" borderId="20" xfId="58" applyNumberFormat="1" applyFont="1" applyBorder="1" applyAlignment="1">
      <alignment horizontal="center" vertical="center" wrapText="1"/>
    </xf>
    <xf numFmtId="165" fontId="49" fillId="0" borderId="20" xfId="58" applyNumberFormat="1" applyFont="1" applyBorder="1" applyAlignment="1">
      <alignment horizontal="left" vertical="center" wrapText="1"/>
    </xf>
    <xf numFmtId="165" fontId="30" fillId="0" borderId="20" xfId="58" applyNumberFormat="1" applyFont="1" applyBorder="1" applyAlignment="1">
      <alignment horizontal="center" vertical="center" wrapText="1"/>
    </xf>
    <xf numFmtId="165" fontId="49" fillId="0" borderId="20" xfId="58" quotePrefix="1" applyNumberFormat="1" applyFont="1" applyBorder="1" applyAlignment="1">
      <alignment horizontal="center" vertical="center" wrapText="1"/>
    </xf>
    <xf numFmtId="165" fontId="49" fillId="0" borderId="20" xfId="58" quotePrefix="1" applyNumberFormat="1" applyFont="1" applyBorder="1" applyAlignment="1">
      <alignment horizontal="left" vertical="center" wrapText="1"/>
    </xf>
    <xf numFmtId="165" fontId="49" fillId="0" borderId="42" xfId="62" applyFont="1" applyBorder="1" applyAlignment="1" applyProtection="1">
      <alignment horizontal="center" vertical="center" wrapText="1"/>
    </xf>
    <xf numFmtId="165" fontId="49" fillId="0" borderId="56" xfId="62" applyFont="1" applyBorder="1" applyAlignment="1" applyProtection="1">
      <alignment horizontal="center" vertical="center" wrapText="1"/>
    </xf>
    <xf numFmtId="165" fontId="49" fillId="0" borderId="0" xfId="62" applyFont="1" applyBorder="1" applyAlignment="1" applyProtection="1">
      <alignment horizontal="center" vertical="center" wrapText="1"/>
    </xf>
    <xf numFmtId="165" fontId="49" fillId="0" borderId="20" xfId="62" applyFont="1" applyBorder="1" applyAlignment="1" applyProtection="1">
      <alignment horizontal="center" vertical="center" wrapText="1"/>
    </xf>
    <xf numFmtId="165" fontId="49" fillId="0" borderId="24" xfId="62" applyFont="1" applyBorder="1" applyAlignment="1" applyProtection="1">
      <alignment horizontal="center" vertical="center" wrapText="1"/>
    </xf>
    <xf numFmtId="165" fontId="30" fillId="0" borderId="20" xfId="62" applyFont="1" applyBorder="1" applyAlignment="1" applyProtection="1">
      <alignment horizontal="center" vertical="center" wrapText="1"/>
    </xf>
    <xf numFmtId="165" fontId="49" fillId="0" borderId="20" xfId="62" applyFont="1" applyBorder="1" applyAlignment="1" applyProtection="1">
      <alignment horizontal="left" vertical="center" wrapText="1"/>
    </xf>
    <xf numFmtId="165" fontId="49" fillId="0" borderId="20" xfId="62" quotePrefix="1" applyFont="1" applyBorder="1" applyAlignment="1" applyProtection="1">
      <alignment horizontal="center" vertical="center" wrapText="1"/>
    </xf>
    <xf numFmtId="165" fontId="49" fillId="0" borderId="20" xfId="62" quotePrefix="1" applyFont="1" applyBorder="1" applyAlignment="1" applyProtection="1">
      <alignment horizontal="left" vertical="center" wrapText="1"/>
    </xf>
    <xf numFmtId="165" fontId="49" fillId="0" borderId="70" xfId="62" applyFont="1" applyBorder="1" applyAlignment="1" applyProtection="1">
      <alignment horizontal="center" vertical="center" wrapText="1"/>
    </xf>
    <xf numFmtId="3" fontId="30" fillId="14" borderId="39" xfId="32" applyNumberFormat="1" applyFont="1" applyFill="1" applyBorder="1" applyAlignment="1" applyProtection="1">
      <alignment horizontal="center" vertical="center" wrapText="1"/>
    </xf>
    <xf numFmtId="170" fontId="30" fillId="11" borderId="39" xfId="63" applyNumberFormat="1" applyFont="1" applyFill="1" applyBorder="1" applyAlignment="1" applyProtection="1">
      <alignment horizontal="center" vertical="center" wrapText="1"/>
    </xf>
    <xf numFmtId="165" fontId="49" fillId="12" borderId="20" xfId="62" applyFont="1" applyFill="1" applyBorder="1" applyAlignment="1" applyProtection="1">
      <alignment horizontal="center" vertical="center" wrapText="1"/>
    </xf>
    <xf numFmtId="165" fontId="49" fillId="0" borderId="21" xfId="62" applyFont="1" applyBorder="1" applyAlignment="1" applyProtection="1">
      <alignment horizontal="left" vertical="center" wrapText="1"/>
    </xf>
    <xf numFmtId="9" fontId="30" fillId="4" borderId="39" xfId="32" applyFont="1" applyFill="1" applyBorder="1" applyAlignment="1" applyProtection="1">
      <alignment horizontal="center" vertical="center" wrapText="1"/>
    </xf>
    <xf numFmtId="10" fontId="30" fillId="11" borderId="20" xfId="32" applyNumberFormat="1" applyFont="1" applyFill="1" applyBorder="1" applyAlignment="1" applyProtection="1">
      <alignment horizontal="center" vertical="center" wrapText="1"/>
      <protection locked="0"/>
    </xf>
    <xf numFmtId="3" fontId="30" fillId="11" borderId="20" xfId="32" applyNumberFormat="1" applyFont="1" applyFill="1" applyBorder="1" applyAlignment="1" applyProtection="1">
      <alignment horizontal="center" vertical="center" wrapText="1"/>
      <protection locked="0"/>
    </xf>
    <xf numFmtId="0" fontId="5" fillId="0" borderId="0" xfId="1" applyFont="1" applyAlignment="1">
      <alignment horizontal="center" vertical="center"/>
    </xf>
    <xf numFmtId="0" fontId="9" fillId="0" borderId="19" xfId="2" applyFont="1" applyBorder="1" applyAlignment="1">
      <alignment horizontal="center" vertical="top" wrapText="1"/>
    </xf>
    <xf numFmtId="0" fontId="16" fillId="2" borderId="19" xfId="2" applyFont="1" applyFill="1" applyBorder="1" applyAlignment="1">
      <alignment horizontal="left" vertical="center" wrapText="1"/>
    </xf>
    <xf numFmtId="0" fontId="16" fillId="3" borderId="19" xfId="2" applyFont="1" applyFill="1" applyBorder="1" applyAlignment="1">
      <alignment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14" fillId="0" borderId="43"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0" xfId="2" applyFont="1" applyAlignment="1">
      <alignment horizontal="center" vertical="center" wrapText="1"/>
    </xf>
    <xf numFmtId="0" fontId="14" fillId="0" borderId="27" xfId="2" applyFont="1" applyBorder="1" applyAlignment="1">
      <alignment horizontal="center" vertical="center" wrapText="1"/>
    </xf>
    <xf numFmtId="0" fontId="14" fillId="0" borderId="4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49" xfId="2" applyFont="1" applyBorder="1" applyAlignment="1">
      <alignment horizontal="center" vertical="center" wrapText="1"/>
    </xf>
    <xf numFmtId="0" fontId="8" fillId="0" borderId="43"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52" xfId="2" applyFont="1" applyBorder="1" applyAlignment="1">
      <alignment horizontal="center" vertical="center" wrapText="1"/>
    </xf>
    <xf numFmtId="0" fontId="45" fillId="0" borderId="45" xfId="2" applyFont="1" applyBorder="1" applyAlignment="1">
      <alignment horizontal="center" vertical="center" wrapText="1"/>
    </xf>
    <xf numFmtId="0" fontId="45" fillId="0" borderId="46" xfId="2" applyFont="1" applyBorder="1" applyAlignment="1">
      <alignment horizontal="center" vertical="center" wrapText="1"/>
    </xf>
    <xf numFmtId="0" fontId="45" fillId="0" borderId="47" xfId="2" applyFont="1" applyBorder="1" applyAlignment="1">
      <alignment horizontal="center" vertical="center" wrapText="1"/>
    </xf>
    <xf numFmtId="0" fontId="45" fillId="0" borderId="26" xfId="2" applyFont="1" applyBorder="1" applyAlignment="1">
      <alignment horizontal="center" vertical="center" wrapText="1"/>
    </xf>
    <xf numFmtId="0" fontId="45" fillId="0" borderId="0" xfId="2" applyFont="1" applyAlignment="1">
      <alignment horizontal="center" vertical="center" wrapText="1"/>
    </xf>
    <xf numFmtId="0" fontId="45" fillId="0" borderId="27" xfId="2" applyFont="1" applyBorder="1" applyAlignment="1">
      <alignment horizontal="center" vertical="center" wrapText="1"/>
    </xf>
    <xf numFmtId="0" fontId="45" fillId="0" borderId="48" xfId="2" applyFont="1" applyBorder="1" applyAlignment="1">
      <alignment horizontal="center" vertical="center" wrapText="1"/>
    </xf>
    <xf numFmtId="0" fontId="45" fillId="0" borderId="28" xfId="2" applyFont="1" applyBorder="1" applyAlignment="1">
      <alignment horizontal="center" vertical="center" wrapText="1"/>
    </xf>
    <xf numFmtId="0" fontId="45" fillId="0" borderId="49" xfId="2" applyFont="1" applyBorder="1" applyAlignment="1">
      <alignment horizontal="center" vertical="center" wrapText="1"/>
    </xf>
    <xf numFmtId="0" fontId="14" fillId="0" borderId="4" xfId="2" applyFont="1" applyBorder="1" applyAlignment="1">
      <alignment horizontal="center" vertical="top" wrapText="1"/>
    </xf>
    <xf numFmtId="0" fontId="14" fillId="0" borderId="12" xfId="2" applyFont="1" applyBorder="1" applyAlignment="1">
      <alignment horizontal="center" vertical="top"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5" xfId="2" applyFont="1" applyBorder="1" applyAlignment="1">
      <alignment horizontal="center" vertical="top" wrapText="1"/>
    </xf>
    <xf numFmtId="0" fontId="14" fillId="0" borderId="8" xfId="2" applyFont="1" applyBorder="1" applyAlignment="1">
      <alignment horizontal="center" vertical="top" wrapText="1"/>
    </xf>
    <xf numFmtId="0" fontId="14" fillId="0" borderId="8" xfId="2" applyFont="1" applyBorder="1" applyAlignment="1">
      <alignment horizontal="center" vertical="center"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3" xfId="2" applyFont="1" applyBorder="1" applyAlignment="1">
      <alignment horizontal="center" vertical="top" wrapText="1"/>
    </xf>
    <xf numFmtId="0" fontId="14" fillId="0" borderId="0" xfId="2" applyFont="1" applyAlignment="1">
      <alignment horizontal="center" vertical="top" wrapText="1"/>
    </xf>
    <xf numFmtId="0" fontId="9" fillId="0" borderId="0" xfId="2" applyFont="1" applyAlignment="1">
      <alignment horizontal="center" vertical="center"/>
    </xf>
    <xf numFmtId="0" fontId="10" fillId="0" borderId="0" xfId="2" applyFont="1" applyAlignment="1">
      <alignment horizontal="center" vertical="center"/>
    </xf>
    <xf numFmtId="165" fontId="12" fillId="0" borderId="1" xfId="7" applyNumberFormat="1" applyFont="1" applyBorder="1" applyAlignment="1" applyProtection="1">
      <alignment horizontal="center" vertical="center"/>
    </xf>
    <xf numFmtId="0" fontId="13" fillId="0" borderId="2" xfId="2" applyFont="1" applyBorder="1" applyAlignment="1">
      <alignment horizontal="center" vertical="center" wrapText="1"/>
    </xf>
    <xf numFmtId="0" fontId="49" fillId="0" borderId="54" xfId="4" applyFont="1" applyBorder="1" applyAlignment="1">
      <alignment horizontal="left" vertical="center" wrapText="1"/>
    </xf>
    <xf numFmtId="0" fontId="49" fillId="0" borderId="55" xfId="4" applyFont="1" applyBorder="1" applyAlignment="1">
      <alignment horizontal="left" vertical="center" wrapText="1"/>
    </xf>
    <xf numFmtId="0" fontId="49" fillId="0" borderId="57" xfId="4" applyFont="1" applyBorder="1" applyAlignment="1">
      <alignment horizontal="left" vertical="center" wrapText="1"/>
    </xf>
    <xf numFmtId="0" fontId="49" fillId="0" borderId="22" xfId="4" quotePrefix="1" applyFont="1" applyBorder="1" applyAlignment="1">
      <alignment horizontal="center" vertical="center" wrapText="1"/>
    </xf>
    <xf numFmtId="0" fontId="49" fillId="0" borderId="58" xfId="4" quotePrefix="1" applyFont="1" applyBorder="1" applyAlignment="1">
      <alignment horizontal="center" vertical="center" wrapText="1"/>
    </xf>
    <xf numFmtId="0" fontId="49" fillId="0" borderId="21" xfId="4" quotePrefix="1" applyFont="1" applyBorder="1" applyAlignment="1">
      <alignment horizontal="center" vertical="center" wrapText="1"/>
    </xf>
    <xf numFmtId="165" fontId="30" fillId="5" borderId="33" xfId="58" applyNumberFormat="1" applyFont="1" applyFill="1" applyBorder="1" applyAlignment="1" applyProtection="1">
      <alignment horizontal="left" vertical="center" wrapText="1"/>
    </xf>
    <xf numFmtId="165" fontId="30" fillId="5" borderId="34" xfId="58" applyNumberFormat="1" applyFont="1" applyFill="1" applyBorder="1" applyAlignment="1" applyProtection="1">
      <alignment horizontal="left" vertical="center" wrapText="1"/>
    </xf>
    <xf numFmtId="165" fontId="30" fillId="5" borderId="35" xfId="58" applyNumberFormat="1" applyFont="1" applyFill="1" applyBorder="1" applyAlignment="1" applyProtection="1">
      <alignment horizontal="left" vertical="center" wrapText="1"/>
    </xf>
    <xf numFmtId="165" fontId="30" fillId="5" borderId="36" xfId="58" applyNumberFormat="1" applyFont="1" applyFill="1" applyBorder="1" applyAlignment="1" applyProtection="1">
      <alignment horizontal="left" vertical="center" wrapText="1"/>
    </xf>
    <xf numFmtId="165" fontId="30" fillId="5" borderId="37" xfId="58" applyNumberFormat="1" applyFont="1" applyFill="1" applyBorder="1" applyAlignment="1" applyProtection="1">
      <alignment horizontal="left" vertical="center" wrapText="1"/>
    </xf>
    <xf numFmtId="165" fontId="30" fillId="5" borderId="38" xfId="58" applyNumberFormat="1" applyFont="1" applyFill="1" applyBorder="1" applyAlignment="1" applyProtection="1">
      <alignment horizontal="left" vertical="center" wrapText="1"/>
    </xf>
    <xf numFmtId="165" fontId="41" fillId="6" borderId="21" xfId="58" applyNumberFormat="1" applyFont="1" applyFill="1" applyBorder="1" applyAlignment="1" applyProtection="1">
      <alignment horizontal="center" vertical="center" wrapText="1"/>
    </xf>
    <xf numFmtId="165" fontId="41" fillId="6" borderId="20" xfId="58" applyNumberFormat="1" applyFont="1" applyFill="1" applyBorder="1" applyAlignment="1" applyProtection="1">
      <alignment horizontal="center" vertical="center" wrapText="1"/>
    </xf>
    <xf numFmtId="165" fontId="31" fillId="7" borderId="21"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165" fontId="30" fillId="5" borderId="30" xfId="58" applyNumberFormat="1" applyFont="1" applyFill="1" applyBorder="1" applyAlignment="1" applyProtection="1">
      <alignment horizontal="left" vertical="center"/>
    </xf>
    <xf numFmtId="165" fontId="30" fillId="5" borderId="31" xfId="58" applyNumberFormat="1" applyFont="1" applyFill="1" applyBorder="1" applyAlignment="1" applyProtection="1">
      <alignment horizontal="left" vertical="center"/>
    </xf>
    <xf numFmtId="165" fontId="30" fillId="5" borderId="32" xfId="58" applyNumberFormat="1" applyFont="1" applyFill="1" applyBorder="1" applyAlignment="1" applyProtection="1">
      <alignment horizontal="left" vertical="center"/>
    </xf>
    <xf numFmtId="165" fontId="37" fillId="6" borderId="23" xfId="57" applyNumberFormat="1" applyFont="1" applyFill="1" applyBorder="1" applyAlignment="1" applyProtection="1">
      <alignment horizontal="center" vertical="center"/>
    </xf>
    <xf numFmtId="165" fontId="37" fillId="6" borderId="29" xfId="57" applyNumberFormat="1" applyFont="1" applyFill="1" applyBorder="1" applyAlignment="1" applyProtection="1">
      <alignment horizontal="center" vertical="center"/>
    </xf>
    <xf numFmtId="165" fontId="37" fillId="6" borderId="24" xfId="57" applyNumberFormat="1" applyFont="1" applyFill="1" applyBorder="1" applyAlignment="1" applyProtection="1">
      <alignment horizontal="center" vertical="center"/>
    </xf>
    <xf numFmtId="165" fontId="32" fillId="9" borderId="23" xfId="57" applyNumberFormat="1" applyFont="1" applyFill="1" applyBorder="1" applyAlignment="1" applyProtection="1">
      <alignment horizontal="center" vertical="center" wrapText="1"/>
    </xf>
    <xf numFmtId="165" fontId="32" fillId="9" borderId="29" xfId="57" applyNumberFormat="1" applyFont="1" applyFill="1" applyBorder="1" applyAlignment="1" applyProtection="1">
      <alignment horizontal="center" vertical="center" wrapText="1"/>
    </xf>
    <xf numFmtId="165" fontId="32" fillId="9" borderId="24" xfId="57" applyNumberFormat="1" applyFont="1" applyFill="1" applyBorder="1" applyAlignment="1" applyProtection="1">
      <alignment horizontal="center" vertical="center" wrapText="1"/>
    </xf>
    <xf numFmtId="165" fontId="37" fillId="6" borderId="23" xfId="58" applyNumberFormat="1" applyFont="1" applyFill="1" applyBorder="1" applyAlignment="1" applyProtection="1">
      <alignment horizontal="center" vertical="center"/>
    </xf>
    <xf numFmtId="165" fontId="37" fillId="6" borderId="29" xfId="58" applyNumberFormat="1" applyFont="1" applyFill="1" applyBorder="1" applyAlignment="1" applyProtection="1">
      <alignment horizontal="center" vertical="center"/>
    </xf>
    <xf numFmtId="165" fontId="37" fillId="6" borderId="24" xfId="58" applyNumberFormat="1" applyFont="1" applyFill="1" applyBorder="1" applyAlignment="1" applyProtection="1">
      <alignment horizontal="center" vertical="center"/>
    </xf>
    <xf numFmtId="0" fontId="29" fillId="0" borderId="22" xfId="4" quotePrefix="1" applyFont="1" applyBorder="1" applyAlignment="1">
      <alignment horizontal="left" vertical="center" wrapText="1"/>
    </xf>
    <xf numFmtId="0" fontId="29" fillId="0" borderId="21" xfId="4" quotePrefix="1" applyFont="1" applyBorder="1" applyAlignment="1">
      <alignment horizontal="left" vertical="center" wrapText="1"/>
    </xf>
    <xf numFmtId="165" fontId="29" fillId="0" borderId="42" xfId="60" quotePrefix="1" applyNumberFormat="1" applyFont="1" applyBorder="1" applyAlignment="1" applyProtection="1">
      <alignment horizontal="left" vertical="center" wrapText="1"/>
    </xf>
    <xf numFmtId="165" fontId="29" fillId="0" borderId="42" xfId="60" applyNumberFormat="1" applyFont="1" applyBorder="1" applyAlignment="1" applyProtection="1">
      <alignment horizontal="left" vertical="center" wrapText="1"/>
    </xf>
    <xf numFmtId="0" fontId="29" fillId="0" borderId="62" xfId="4" applyFont="1" applyBorder="1" applyAlignment="1">
      <alignment horizontal="left" vertical="center" wrapText="1"/>
    </xf>
    <xf numFmtId="0" fontId="29" fillId="0" borderId="64" xfId="4" applyFont="1" applyBorder="1" applyAlignment="1">
      <alignment horizontal="left" vertical="center" wrapText="1"/>
    </xf>
    <xf numFmtId="0" fontId="29" fillId="0" borderId="58" xfId="4" quotePrefix="1" applyFont="1" applyBorder="1" applyAlignment="1">
      <alignment horizontal="left" vertical="center" wrapText="1"/>
    </xf>
    <xf numFmtId="0" fontId="29" fillId="0" borderId="22" xfId="4" applyFont="1" applyBorder="1" applyAlignment="1">
      <alignment horizontal="left" vertical="center" wrapText="1"/>
    </xf>
    <xf numFmtId="0" fontId="29" fillId="0" borderId="58" xfId="4" applyFont="1" applyBorder="1" applyAlignment="1">
      <alignment horizontal="left" vertical="center" wrapText="1"/>
    </xf>
    <xf numFmtId="0" fontId="29" fillId="0" borderId="21" xfId="4" applyFont="1" applyBorder="1" applyAlignment="1">
      <alignment horizontal="left" vertical="center" wrapText="1"/>
    </xf>
    <xf numFmtId="0" fontId="29" fillId="0" borderId="22" xfId="4" quotePrefix="1" applyFont="1" applyBorder="1" applyAlignment="1">
      <alignment horizontal="center" vertical="center" wrapText="1"/>
    </xf>
    <xf numFmtId="0" fontId="29" fillId="0" borderId="58" xfId="4" quotePrefix="1" applyFont="1" applyBorder="1" applyAlignment="1">
      <alignment horizontal="center" vertical="center" wrapText="1"/>
    </xf>
    <xf numFmtId="0" fontId="29" fillId="0" borderId="21" xfId="4" quotePrefix="1" applyFont="1" applyBorder="1" applyAlignment="1">
      <alignment horizontal="center" vertical="center" wrapText="1"/>
    </xf>
    <xf numFmtId="0" fontId="29" fillId="0" borderId="63" xfId="4" applyFont="1" applyBorder="1" applyAlignment="1">
      <alignment horizontal="left" vertical="center" wrapText="1"/>
    </xf>
    <xf numFmtId="0" fontId="29" fillId="0" borderId="42" xfId="61" quotePrefix="1" applyFont="1" applyBorder="1" applyAlignment="1">
      <alignment horizontal="left" vertical="center" wrapText="1"/>
    </xf>
    <xf numFmtId="0" fontId="29" fillId="0" borderId="42" xfId="61" applyFont="1" applyBorder="1" applyAlignment="1">
      <alignment horizontal="left" vertical="center" wrapText="1"/>
    </xf>
    <xf numFmtId="0" fontId="29" fillId="0" borderId="60" xfId="4" quotePrefix="1" applyFont="1" applyBorder="1" applyAlignment="1">
      <alignment horizontal="left" vertical="center" wrapText="1"/>
    </xf>
    <xf numFmtId="0" fontId="29" fillId="0" borderId="61" xfId="4" quotePrefix="1" applyFont="1" applyBorder="1" applyAlignment="1">
      <alignment horizontal="left" vertical="center" wrapText="1"/>
    </xf>
    <xf numFmtId="0" fontId="29" fillId="0" borderId="60" xfId="4" applyFont="1" applyBorder="1" applyAlignment="1">
      <alignment horizontal="left" vertical="center" wrapText="1"/>
    </xf>
    <xf numFmtId="0" fontId="29" fillId="0" borderId="61" xfId="4" applyFont="1" applyBorder="1" applyAlignment="1">
      <alignment horizontal="left" vertical="center" wrapText="1"/>
    </xf>
    <xf numFmtId="0" fontId="30" fillId="0" borderId="22" xfId="4" applyFont="1" applyBorder="1" applyAlignment="1">
      <alignment horizontal="center" vertical="center" wrapText="1"/>
    </xf>
    <xf numFmtId="0" fontId="30" fillId="0" borderId="58" xfId="4" applyFont="1" applyBorder="1" applyAlignment="1">
      <alignment horizontal="center" vertical="center" wrapText="1"/>
    </xf>
    <xf numFmtId="0" fontId="30" fillId="0" borderId="21" xfId="4" applyFont="1" applyBorder="1" applyAlignment="1">
      <alignment horizontal="center" vertical="center" wrapText="1"/>
    </xf>
    <xf numFmtId="0" fontId="49" fillId="0" borderId="22" xfId="4" applyFont="1" applyBorder="1" applyAlignment="1">
      <alignment horizontal="left" vertical="center" wrapText="1"/>
    </xf>
    <xf numFmtId="0" fontId="49" fillId="0" borderId="58" xfId="4" applyFont="1" applyBorder="1" applyAlignment="1">
      <alignment horizontal="left" vertical="center" wrapText="1"/>
    </xf>
    <xf numFmtId="0" fontId="49" fillId="0" borderId="21" xfId="4" applyFont="1" applyBorder="1" applyAlignment="1">
      <alignment horizontal="left" vertical="center" wrapText="1"/>
    </xf>
    <xf numFmtId="0" fontId="49" fillId="0" borderId="60" xfId="4" applyFont="1" applyBorder="1" applyAlignment="1">
      <alignment horizontal="left" vertical="center" wrapText="1"/>
    </xf>
    <xf numFmtId="0" fontId="29" fillId="0" borderId="54" xfId="20" applyFont="1" applyBorder="1" applyAlignment="1">
      <alignment horizontal="center" vertical="center" wrapText="1"/>
    </xf>
    <xf numFmtId="0" fontId="29" fillId="0" borderId="57" xfId="20" applyFont="1" applyBorder="1" applyAlignment="1">
      <alignment horizontal="center" vertical="center" wrapText="1"/>
    </xf>
    <xf numFmtId="0" fontId="29" fillId="0" borderId="55" xfId="20" applyFont="1" applyBorder="1" applyAlignment="1">
      <alignment horizontal="center" vertical="center" wrapText="1"/>
    </xf>
    <xf numFmtId="0" fontId="49" fillId="0" borderId="59" xfId="20" applyFont="1" applyBorder="1" applyAlignment="1">
      <alignment horizontal="center" vertical="center" wrapText="1"/>
    </xf>
    <xf numFmtId="0" fontId="49" fillId="0" borderId="57" xfId="20" applyFont="1" applyBorder="1" applyAlignment="1">
      <alignment horizontal="center" vertical="center" wrapText="1"/>
    </xf>
    <xf numFmtId="0" fontId="49" fillId="0" borderId="54" xfId="20" applyFont="1" applyBorder="1" applyAlignment="1">
      <alignment horizontal="center" vertical="center" wrapText="1"/>
    </xf>
    <xf numFmtId="0" fontId="49" fillId="0" borderId="20" xfId="4"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58" xfId="4" quotePrefix="1" applyFont="1" applyBorder="1" applyAlignment="1">
      <alignment horizontal="left" vertical="center" wrapText="1"/>
    </xf>
    <xf numFmtId="0" fontId="49" fillId="0" borderId="21" xfId="4" quotePrefix="1" applyFont="1" applyBorder="1" applyAlignment="1">
      <alignment horizontal="left" vertical="center" wrapText="1"/>
    </xf>
    <xf numFmtId="0" fontId="49" fillId="0" borderId="71" xfId="0" applyFont="1" applyBorder="1" applyAlignment="1">
      <alignment horizontal="center" vertical="center" wrapText="1"/>
    </xf>
    <xf numFmtId="0" fontId="0" fillId="0" borderId="72" xfId="0" applyBorder="1"/>
    <xf numFmtId="0" fontId="0" fillId="0" borderId="64" xfId="0" applyBorder="1"/>
    <xf numFmtId="0" fontId="49" fillId="0" borderId="22" xfId="0" quotePrefix="1" applyFont="1" applyBorder="1" applyAlignment="1">
      <alignment horizontal="left" vertical="center" wrapText="1"/>
    </xf>
    <xf numFmtId="0" fontId="49" fillId="0" borderId="58" xfId="0" applyFont="1" applyBorder="1" applyAlignment="1">
      <alignment horizontal="left" vertical="center" wrapText="1"/>
    </xf>
    <xf numFmtId="0" fontId="49" fillId="0" borderId="21" xfId="0" applyFont="1" applyBorder="1" applyAlignment="1">
      <alignment horizontal="left" vertical="center" wrapText="1"/>
    </xf>
    <xf numFmtId="0" fontId="49" fillId="0" borderId="20" xfId="0" applyFont="1" applyBorder="1" applyAlignment="1">
      <alignment horizontal="left" vertical="center" wrapText="1"/>
    </xf>
    <xf numFmtId="0" fontId="51" fillId="0" borderId="20"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0" xfId="0" applyFont="1" applyBorder="1" applyAlignment="1">
      <alignment horizontal="center" vertical="center" wrapText="1"/>
    </xf>
    <xf numFmtId="0" fontId="49" fillId="0" borderId="20" xfId="4" applyFont="1" applyBorder="1" applyAlignment="1">
      <alignment horizontal="left" vertical="center" wrapText="1"/>
    </xf>
    <xf numFmtId="0" fontId="30" fillId="0" borderId="20" xfId="4" applyFont="1" applyBorder="1" applyAlignment="1">
      <alignment horizontal="center" vertical="center" wrapText="1"/>
    </xf>
    <xf numFmtId="0" fontId="49" fillId="0" borderId="54" xfId="16" applyFont="1" applyBorder="1" applyAlignment="1">
      <alignment horizontal="left" vertical="center" wrapText="1"/>
    </xf>
    <xf numFmtId="0" fontId="49" fillId="0" borderId="55" xfId="16" applyFont="1" applyBorder="1" applyAlignment="1">
      <alignment horizontal="left" vertical="center" wrapText="1"/>
    </xf>
    <xf numFmtId="0" fontId="49" fillId="0" borderId="57" xfId="16" applyFont="1" applyBorder="1" applyAlignment="1">
      <alignment horizontal="left" vertical="center" wrapText="1"/>
    </xf>
    <xf numFmtId="0" fontId="49" fillId="0" borderId="65" xfId="1" applyFont="1" applyBorder="1" applyAlignment="1">
      <alignment horizontal="left" vertical="center" wrapText="1"/>
    </xf>
    <xf numFmtId="0" fontId="49" fillId="0" borderId="66" xfId="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54" xfId="58" applyFont="1" applyBorder="1" applyAlignment="1">
      <alignment horizontal="center" vertical="center" wrapText="1"/>
    </xf>
    <xf numFmtId="164" fontId="49" fillId="0" borderId="55" xfId="58" applyFont="1" applyBorder="1" applyAlignment="1">
      <alignment horizontal="center" vertical="center" wrapText="1"/>
    </xf>
    <xf numFmtId="164" fontId="49" fillId="0" borderId="57" xfId="58" applyFont="1" applyBorder="1" applyAlignment="1">
      <alignment horizontal="center" vertical="center" wrapText="1"/>
    </xf>
    <xf numFmtId="164" fontId="49" fillId="0" borderId="42" xfId="58" applyFont="1" applyBorder="1" applyAlignment="1">
      <alignment horizontal="left" vertical="center" wrapText="1"/>
    </xf>
    <xf numFmtId="164" fontId="49" fillId="0" borderId="68" xfId="58" applyFont="1" applyBorder="1" applyAlignment="1">
      <alignment horizontal="center" vertical="center" wrapText="1"/>
    </xf>
    <xf numFmtId="164" fontId="49" fillId="0" borderId="69" xfId="58" applyFont="1" applyBorder="1" applyAlignment="1">
      <alignment horizontal="center" vertical="center" wrapText="1"/>
    </xf>
    <xf numFmtId="0" fontId="29" fillId="0" borderId="20" xfId="4" applyFont="1" applyBorder="1" applyAlignment="1">
      <alignment horizontal="center" vertical="center" wrapText="1"/>
    </xf>
    <xf numFmtId="0" fontId="29" fillId="0" borderId="20" xfId="4" applyFont="1" applyBorder="1" applyAlignment="1">
      <alignment horizontal="left" vertical="center" wrapText="1"/>
    </xf>
    <xf numFmtId="0" fontId="29" fillId="0" borderId="20" xfId="4" quotePrefix="1" applyFont="1" applyBorder="1" applyAlignment="1">
      <alignment horizontal="center" vertical="center" wrapText="1"/>
    </xf>
    <xf numFmtId="165" fontId="49" fillId="0" borderId="54" xfId="39" applyFont="1" applyBorder="1" applyAlignment="1" applyProtection="1">
      <alignment horizontal="left" vertical="center" wrapText="1"/>
    </xf>
    <xf numFmtId="165" fontId="49" fillId="0" borderId="55" xfId="39" applyFont="1" applyBorder="1" applyAlignment="1" applyProtection="1">
      <alignment horizontal="left" vertical="center" wrapText="1"/>
    </xf>
    <xf numFmtId="165" fontId="49" fillId="0" borderId="57" xfId="39" applyFont="1" applyBorder="1" applyAlignment="1" applyProtection="1">
      <alignment horizontal="left" vertical="center" wrapText="1"/>
    </xf>
    <xf numFmtId="165" fontId="49" fillId="0" borderId="42" xfId="39" applyFont="1" applyBorder="1" applyAlignment="1" applyProtection="1">
      <alignment horizontal="left" vertical="center" wrapText="1"/>
    </xf>
    <xf numFmtId="165" fontId="43" fillId="0" borderId="54" xfId="39" applyFont="1" applyBorder="1" applyAlignment="1" applyProtection="1">
      <alignment horizontal="left" vertical="center" wrapText="1"/>
    </xf>
    <xf numFmtId="165" fontId="43" fillId="0" borderId="55" xfId="39" applyFont="1" applyBorder="1" applyAlignment="1" applyProtection="1">
      <alignment horizontal="left" vertical="center" wrapText="1"/>
    </xf>
    <xf numFmtId="165" fontId="43" fillId="0" borderId="57" xfId="39" applyFont="1" applyBorder="1" applyAlignment="1" applyProtection="1">
      <alignment horizontal="left" vertical="center" wrapText="1"/>
    </xf>
    <xf numFmtId="0" fontId="43" fillId="0" borderId="42" xfId="4" applyFont="1" applyBorder="1" applyAlignment="1">
      <alignment horizontal="left" vertical="center" wrapText="1"/>
    </xf>
    <xf numFmtId="0" fontId="43" fillId="0" borderId="42" xfId="1" applyFont="1" applyBorder="1" applyAlignment="1">
      <alignment horizontal="center" vertical="center" wrapText="1"/>
    </xf>
    <xf numFmtId="0" fontId="43" fillId="0" borderId="42" xfId="1" quotePrefix="1" applyFont="1" applyBorder="1" applyAlignment="1">
      <alignment horizontal="center" vertical="center" wrapText="1"/>
    </xf>
    <xf numFmtId="0" fontId="43" fillId="0" borderId="42" xfId="59" applyFont="1" applyBorder="1" applyAlignment="1">
      <alignment horizontal="left" vertical="center" wrapText="1"/>
    </xf>
    <xf numFmtId="0" fontId="43" fillId="12" borderId="42" xfId="59" applyFont="1" applyFill="1" applyBorder="1" applyAlignment="1">
      <alignment horizontal="left" vertical="center" wrapText="1"/>
    </xf>
    <xf numFmtId="0" fontId="43" fillId="0" borderId="39" xfId="24" applyFont="1" applyBorder="1" applyAlignment="1">
      <alignment horizontal="left" vertical="center" wrapText="1"/>
    </xf>
    <xf numFmtId="0" fontId="43" fillId="0" borderId="42" xfId="24" applyFont="1" applyBorder="1" applyAlignment="1">
      <alignment horizontal="left" vertical="center" wrapText="1"/>
    </xf>
    <xf numFmtId="165" fontId="49" fillId="0" borderId="22" xfId="58" applyNumberFormat="1" applyFont="1" applyBorder="1" applyAlignment="1">
      <alignment horizontal="left" vertical="center" wrapText="1"/>
    </xf>
    <xf numFmtId="164" fontId="51" fillId="0" borderId="21" xfId="58" applyFont="1" applyBorder="1" applyAlignment="1">
      <alignment horizontal="left" vertical="center"/>
    </xf>
    <xf numFmtId="164" fontId="51" fillId="0" borderId="58" xfId="58" applyFont="1" applyBorder="1" applyAlignment="1">
      <alignment horizontal="left" vertical="center"/>
    </xf>
    <xf numFmtId="165" fontId="49" fillId="0" borderId="20" xfId="62" applyFont="1" applyBorder="1" applyAlignment="1" applyProtection="1">
      <alignment horizontal="left" vertical="center" wrapText="1"/>
    </xf>
  </cellXfs>
  <cellStyles count="64">
    <cellStyle name="Excel Built-in Hyperlink" xfId="8"/>
    <cellStyle name="Excel Built-in Normal" xfId="1"/>
    <cellStyle name="Excel Built-in Normal 2" xfId="2"/>
    <cellStyle name="Excel Built-in Normal 2 2" xfId="34"/>
    <cellStyle name="Excel Built-in Normal 3" xfId="7"/>
    <cellStyle name="Excel Built-in Normal 3 2" xfId="35"/>
    <cellStyle name="Excel Built-in Normal 4" xfId="9"/>
    <cellStyle name="Excel Built-in Normal 5" xfId="10"/>
    <cellStyle name="Excel Built-in Normal 6" xfId="11"/>
    <cellStyle name="Excel Built-in Normal 7" xfId="36"/>
    <cellStyle name="Excel Built-in Normal 7 2" xfId="37"/>
    <cellStyle name="Excel Built-in Normal 8" xfId="54"/>
    <cellStyle name="Excel Built-in Normal 9" xfId="57"/>
    <cellStyle name="Heading" xfId="12"/>
    <cellStyle name="Heading 3" xfId="13"/>
    <cellStyle name="Heading 4" xfId="38"/>
    <cellStyle name="Heading1" xfId="14"/>
    <cellStyle name="Hipervínculo 2" xfId="56"/>
    <cellStyle name="Millares 2" xfId="3"/>
    <cellStyle name="Moneda" xfId="63" builtinId="4"/>
    <cellStyle name="Normal" xfId="0" builtinId="0"/>
    <cellStyle name="Normal 2" xfId="4"/>
    <cellStyle name="Normal 2 10" xfId="61"/>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2 7 4" xfId="60"/>
    <cellStyle name="Normal 2 8" xfId="58"/>
    <cellStyle name="Normal 2 9" xfId="62"/>
    <cellStyle name="Normal 3" xfId="20"/>
    <cellStyle name="Normal 4" xfId="21"/>
    <cellStyle name="Normal 5" xfId="22"/>
    <cellStyle name="Normal 6" xfId="23"/>
    <cellStyle name="Normal 6 2" xfId="41"/>
    <cellStyle name="Normal 6 2 2 2" xfId="59"/>
    <cellStyle name="Normal 7" xfId="6"/>
    <cellStyle name="Normal 7 2" xfId="24"/>
    <cellStyle name="Normal 8" xfId="55"/>
    <cellStyle name="Porcentaje" xfId="32" builtinId="5"/>
    <cellStyle name="Porcentaje 2" xfId="42"/>
    <cellStyle name="Porcentaje 3" xfId="43"/>
    <cellStyle name="Porcentaje 4" xfId="44"/>
    <cellStyle name="Porcentaje 5" xfId="4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42">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s>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microsoft.com/office/2006/relationships/vbaProject" Target="vbaProject.bin"/><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TIC!$A$15</c:f>
              <c:strCache>
                <c:ptCount val="1"/>
                <c:pt idx="0">
                  <c:v>TIC-IND 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TIC!$B$15:$Z$15</c:f>
              <c:numCache>
                <c:formatCode>[$-409]General</c:formatCode>
                <c:ptCount val="16"/>
                <c:pt idx="0">
                  <c:v>0</c:v>
                </c:pt>
                <c:pt idx="1">
                  <c:v>0</c:v>
                </c:pt>
                <c:pt idx="2">
                  <c:v>0</c:v>
                </c:pt>
                <c:pt idx="3">
                  <c:v>0</c:v>
                </c:pt>
                <c:pt idx="4" formatCode="#,##0">
                  <c:v>0</c:v>
                </c:pt>
                <c:pt idx="5">
                  <c:v>0</c:v>
                </c:pt>
                <c:pt idx="6">
                  <c:v>0</c:v>
                </c:pt>
                <c:pt idx="7" formatCode="#,##0">
                  <c:v>6</c:v>
                </c:pt>
                <c:pt idx="8" formatCode="#,##0">
                  <c:v>0</c:v>
                </c:pt>
                <c:pt idx="9" formatCode="#,##0">
                  <c:v>0</c:v>
                </c:pt>
                <c:pt idx="10" formatCode="#,##0">
                  <c:v>6</c:v>
                </c:pt>
                <c:pt idx="11" formatCode="0.00%">
                  <c:v>0</c:v>
                </c:pt>
                <c:pt idx="12">
                  <c:v>0</c:v>
                </c:pt>
                <c:pt idx="13">
                  <c:v>0</c:v>
                </c:pt>
                <c:pt idx="14">
                  <c:v>0</c:v>
                </c:pt>
              </c:numCache>
            </c:numRef>
          </c:val>
          <c:extLst>
            <c:ext xmlns:c16="http://schemas.microsoft.com/office/drawing/2014/chart" uri="{C3380CC4-5D6E-409C-BE32-E72D297353CC}">
              <c16:uniqueId val="{00000000-3462-4257-A696-F5C34D6F4E24}"/>
            </c:ext>
          </c:extLst>
        </c:ser>
        <c:ser>
          <c:idx val="1"/>
          <c:order val="1"/>
          <c:tx>
            <c:strRef>
              <c:f>TIC!$A$16</c:f>
              <c:strCache>
                <c:ptCount val="1"/>
                <c:pt idx="0">
                  <c:v>TIC-IND 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TIC!$B$16:$Z$16</c:f>
              <c:numCache>
                <c:formatCode>[$-409]General</c:formatCode>
                <c:ptCount val="16"/>
                <c:pt idx="2">
                  <c:v>0</c:v>
                </c:pt>
                <c:pt idx="3">
                  <c:v>0</c:v>
                </c:pt>
                <c:pt idx="4" formatCode="#,##0">
                  <c:v>1</c:v>
                </c:pt>
                <c:pt idx="5">
                  <c:v>0</c:v>
                </c:pt>
                <c:pt idx="6">
                  <c:v>0</c:v>
                </c:pt>
                <c:pt idx="7" formatCode="#,##0">
                  <c:v>1</c:v>
                </c:pt>
                <c:pt idx="8" formatCode="#,##0">
                  <c:v>0</c:v>
                </c:pt>
                <c:pt idx="9" formatCode="#,##0">
                  <c:v>0</c:v>
                </c:pt>
                <c:pt idx="10" formatCode="#,##0">
                  <c:v>1</c:v>
                </c:pt>
                <c:pt idx="11" formatCode="0.00%">
                  <c:v>1</c:v>
                </c:pt>
                <c:pt idx="12">
                  <c:v>0</c:v>
                </c:pt>
                <c:pt idx="13">
                  <c:v>0</c:v>
                </c:pt>
                <c:pt idx="14">
                  <c:v>0</c:v>
                </c:pt>
              </c:numCache>
            </c:numRef>
          </c:val>
          <c:extLst>
            <c:ext xmlns:c16="http://schemas.microsoft.com/office/drawing/2014/chart" uri="{C3380CC4-5D6E-409C-BE32-E72D297353CC}">
              <c16:uniqueId val="{00000001-3462-4257-A696-F5C34D6F4E24}"/>
            </c:ext>
          </c:extLst>
        </c:ser>
        <c:ser>
          <c:idx val="2"/>
          <c:order val="2"/>
          <c:tx>
            <c:strRef>
              <c:f>TIC!$A$17</c:f>
              <c:strCache>
                <c:ptCount val="1"/>
                <c:pt idx="0">
                  <c:v>TIC-IND 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TIC!$B$17:$Z$17</c:f>
              <c:numCache>
                <c:formatCode>[$-409]General</c:formatCode>
                <c:ptCount val="16"/>
                <c:pt idx="2">
                  <c:v>0</c:v>
                </c:pt>
                <c:pt idx="3">
                  <c:v>0</c:v>
                </c:pt>
                <c:pt idx="4" formatCode="#,##0">
                  <c:v>0</c:v>
                </c:pt>
                <c:pt idx="5">
                  <c:v>0</c:v>
                </c:pt>
                <c:pt idx="6">
                  <c:v>0</c:v>
                </c:pt>
                <c:pt idx="7" formatCode="#,##0">
                  <c:v>1</c:v>
                </c:pt>
                <c:pt idx="8" formatCode="#,##0">
                  <c:v>0</c:v>
                </c:pt>
                <c:pt idx="9" formatCode="#,##0">
                  <c:v>0</c:v>
                </c:pt>
                <c:pt idx="10" formatCode="#,##0">
                  <c:v>1</c:v>
                </c:pt>
                <c:pt idx="11" formatCode="0.00%">
                  <c:v>0</c:v>
                </c:pt>
                <c:pt idx="12">
                  <c:v>0</c:v>
                </c:pt>
                <c:pt idx="13">
                  <c:v>0</c:v>
                </c:pt>
                <c:pt idx="14">
                  <c:v>0</c:v>
                </c:pt>
              </c:numCache>
            </c:numRef>
          </c:val>
          <c:extLst>
            <c:ext xmlns:c16="http://schemas.microsoft.com/office/drawing/2014/chart" uri="{C3380CC4-5D6E-409C-BE32-E72D297353CC}">
              <c16:uniqueId val="{00000002-3462-4257-A696-F5C34D6F4E24}"/>
            </c:ext>
          </c:extLst>
        </c:ser>
        <c:ser>
          <c:idx val="3"/>
          <c:order val="3"/>
          <c:tx>
            <c:strRef>
              <c:f>TIC!$A$18</c:f>
              <c:strCache>
                <c:ptCount val="1"/>
                <c:pt idx="0">
                  <c:v>TIC-IND 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TIC!$B$18:$Z$18</c:f>
              <c:numCache>
                <c:formatCode>[$-409]General</c:formatCode>
                <c:ptCount val="16"/>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3-3462-4257-A696-F5C34D6F4E24}"/>
            </c:ext>
          </c:extLst>
        </c:ser>
        <c:ser>
          <c:idx val="4"/>
          <c:order val="4"/>
          <c:tx>
            <c:strRef>
              <c:f>TIC!$A$19</c:f>
              <c:strCache>
                <c:ptCount val="1"/>
                <c:pt idx="0">
                  <c:v>TIC-IND 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TIC!$B$19:$Z$19</c:f>
              <c:numCache>
                <c:formatCode>[$-409]General</c:formatCode>
                <c:ptCount val="16"/>
                <c:pt idx="0">
                  <c:v>0</c:v>
                </c:pt>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4-3462-4257-A696-F5C34D6F4E24}"/>
            </c:ext>
          </c:extLst>
        </c:ser>
        <c:ser>
          <c:idx val="5"/>
          <c:order val="5"/>
          <c:tx>
            <c:strRef>
              <c:f>TIC!$A$20</c:f>
              <c:strCache>
                <c:ptCount val="1"/>
                <c:pt idx="0">
                  <c:v>TIC-IND 6</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TIC!$B$20:$Z$20</c:f>
              <c:numCache>
                <c:formatCode>[$-409]General</c:formatCode>
                <c:ptCount val="16"/>
                <c:pt idx="1">
                  <c:v>0</c:v>
                </c:pt>
                <c:pt idx="2">
                  <c:v>0</c:v>
                </c:pt>
                <c:pt idx="3">
                  <c:v>0</c:v>
                </c:pt>
                <c:pt idx="4" formatCode="0.00%">
                  <c:v>1</c:v>
                </c:pt>
                <c:pt idx="5">
                  <c:v>0</c:v>
                </c:pt>
                <c:pt idx="6">
                  <c:v>0</c:v>
                </c:pt>
                <c:pt idx="7" formatCode="0.00%">
                  <c:v>1</c:v>
                </c:pt>
                <c:pt idx="8" formatCode="0.00%">
                  <c:v>1</c:v>
                </c:pt>
                <c:pt idx="9" formatCode="0.00%">
                  <c:v>1</c:v>
                </c:pt>
                <c:pt idx="10" formatCode="0.00%">
                  <c:v>1</c:v>
                </c:pt>
                <c:pt idx="11" formatCode="0.00%">
                  <c:v>1</c:v>
                </c:pt>
                <c:pt idx="12">
                  <c:v>0</c:v>
                </c:pt>
                <c:pt idx="14">
                  <c:v>0</c:v>
                </c:pt>
                <c:pt idx="15">
                  <c:v>0</c:v>
                </c:pt>
              </c:numCache>
            </c:numRef>
          </c:val>
          <c:extLst>
            <c:ext xmlns:c16="http://schemas.microsoft.com/office/drawing/2014/chart" uri="{C3380CC4-5D6E-409C-BE32-E72D297353CC}">
              <c16:uniqueId val="{00000005-3462-4257-A696-F5C34D6F4E24}"/>
            </c:ext>
          </c:extLst>
        </c:ser>
        <c:ser>
          <c:idx val="6"/>
          <c:order val="6"/>
          <c:tx>
            <c:strRef>
              <c:f>TIC!$A$21</c:f>
              <c:strCache>
                <c:ptCount val="1"/>
                <c:pt idx="0">
                  <c:v>TIC-IND 7</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TIC!$B$21:$Z$21</c:f>
              <c:numCache>
                <c:formatCode>[$-409]General</c:formatCode>
                <c:ptCount val="16"/>
                <c:pt idx="1">
                  <c:v>0</c:v>
                </c:pt>
                <c:pt idx="2">
                  <c:v>0</c:v>
                </c:pt>
                <c:pt idx="3">
                  <c:v>0</c:v>
                </c:pt>
                <c:pt idx="4" formatCode="#,##0">
                  <c:v>0</c:v>
                </c:pt>
                <c:pt idx="5">
                  <c:v>0</c:v>
                </c:pt>
                <c:pt idx="6">
                  <c:v>0</c:v>
                </c:pt>
                <c:pt idx="7" formatCode="#,##0">
                  <c:v>2</c:v>
                </c:pt>
                <c:pt idx="8" formatCode="#,##0">
                  <c:v>0</c:v>
                </c:pt>
                <c:pt idx="9" formatCode="#,##0">
                  <c:v>0</c:v>
                </c:pt>
                <c:pt idx="10" formatCode="#,##0">
                  <c:v>2</c:v>
                </c:pt>
                <c:pt idx="11" formatCode="0.00%">
                  <c:v>0</c:v>
                </c:pt>
                <c:pt idx="12">
                  <c:v>0</c:v>
                </c:pt>
                <c:pt idx="14">
                  <c:v>0</c:v>
                </c:pt>
                <c:pt idx="15">
                  <c:v>0</c:v>
                </c:pt>
              </c:numCache>
            </c:numRef>
          </c:val>
          <c:extLst>
            <c:ext xmlns:c16="http://schemas.microsoft.com/office/drawing/2014/chart" uri="{C3380CC4-5D6E-409C-BE32-E72D297353CC}">
              <c16:uniqueId val="{00000006-3462-4257-A696-F5C34D6F4E24}"/>
            </c:ext>
          </c:extLst>
        </c:ser>
        <c:ser>
          <c:idx val="7"/>
          <c:order val="7"/>
          <c:tx>
            <c:strRef>
              <c:f>TIC!$A$22</c:f>
              <c:strCache>
                <c:ptCount val="1"/>
                <c:pt idx="0">
                  <c:v>TIC-IND 8</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TIC!$B$22:$Z$22</c:f>
              <c:numCache>
                <c:formatCode>[$-409]General</c:formatCode>
                <c:ptCount val="16"/>
                <c:pt idx="0">
                  <c:v>0</c:v>
                </c:pt>
                <c:pt idx="1">
                  <c:v>0</c:v>
                </c:pt>
                <c:pt idx="2">
                  <c:v>0</c:v>
                </c:pt>
                <c:pt idx="3">
                  <c:v>0</c:v>
                </c:pt>
                <c:pt idx="4" formatCode="0.00%">
                  <c:v>0.75</c:v>
                </c:pt>
                <c:pt idx="5">
                  <c:v>0</c:v>
                </c:pt>
                <c:pt idx="6">
                  <c:v>0</c:v>
                </c:pt>
                <c:pt idx="7" formatCode="0.00%">
                  <c:v>0</c:v>
                </c:pt>
                <c:pt idx="8" formatCode="0.00%">
                  <c:v>0.66</c:v>
                </c:pt>
                <c:pt idx="9" formatCode="0.00%">
                  <c:v>0.66</c:v>
                </c:pt>
                <c:pt idx="10" formatCode="0.00%">
                  <c:v>0.66</c:v>
                </c:pt>
                <c:pt idx="11" formatCode="0.00%">
                  <c:v>0.88</c:v>
                </c:pt>
                <c:pt idx="12">
                  <c:v>0</c:v>
                </c:pt>
                <c:pt idx="13">
                  <c:v>0</c:v>
                </c:pt>
                <c:pt idx="14">
                  <c:v>0</c:v>
                </c:pt>
                <c:pt idx="15">
                  <c:v>0</c:v>
                </c:pt>
              </c:numCache>
            </c:numRef>
          </c:val>
          <c:extLst>
            <c:ext xmlns:c16="http://schemas.microsoft.com/office/drawing/2014/chart" uri="{C3380CC4-5D6E-409C-BE32-E72D297353CC}">
              <c16:uniqueId val="{00000007-3462-4257-A696-F5C34D6F4E24}"/>
            </c:ext>
          </c:extLst>
        </c:ser>
        <c:ser>
          <c:idx val="8"/>
          <c:order val="8"/>
          <c:tx>
            <c:strRef>
              <c:f>TIC!$A$23</c:f>
              <c:strCache>
                <c:ptCount val="1"/>
                <c:pt idx="0">
                  <c:v>TIC-IND 9</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TIC!$B$23:$Z$23</c:f>
              <c:numCache>
                <c:formatCode>[$-409]General</c:formatCode>
                <c:ptCount val="16"/>
                <c:pt idx="0">
                  <c:v>0</c:v>
                </c:pt>
                <c:pt idx="1">
                  <c:v>0</c:v>
                </c:pt>
                <c:pt idx="2">
                  <c:v>0</c:v>
                </c:pt>
                <c:pt idx="3">
                  <c:v>0</c:v>
                </c:pt>
                <c:pt idx="4" formatCode="#,##0">
                  <c:v>0</c:v>
                </c:pt>
                <c:pt idx="5">
                  <c:v>0</c:v>
                </c:pt>
                <c:pt idx="6">
                  <c:v>0</c:v>
                </c:pt>
                <c:pt idx="7" formatCode="#,##0">
                  <c:v>0</c:v>
                </c:pt>
                <c:pt idx="8" formatCode="#,##0">
                  <c:v>0</c:v>
                </c:pt>
                <c:pt idx="9" formatCode="#,##0">
                  <c:v>18</c:v>
                </c:pt>
                <c:pt idx="10" formatCode="#,##0">
                  <c:v>18</c:v>
                </c:pt>
                <c:pt idx="11" formatCode="0.00%">
                  <c:v>0</c:v>
                </c:pt>
                <c:pt idx="12">
                  <c:v>0</c:v>
                </c:pt>
                <c:pt idx="13">
                  <c:v>0</c:v>
                </c:pt>
                <c:pt idx="14">
                  <c:v>0</c:v>
                </c:pt>
              </c:numCache>
            </c:numRef>
          </c:val>
          <c:extLst>
            <c:ext xmlns:c16="http://schemas.microsoft.com/office/drawing/2014/chart" uri="{C3380CC4-5D6E-409C-BE32-E72D297353CC}">
              <c16:uniqueId val="{00000008-3462-4257-A696-F5C34D6F4E24}"/>
            </c:ext>
          </c:extLst>
        </c:ser>
        <c:ser>
          <c:idx val="9"/>
          <c:order val="9"/>
          <c:tx>
            <c:strRef>
              <c:f>TIC!$A$24</c:f>
              <c:strCache>
                <c:ptCount val="1"/>
                <c:pt idx="0">
                  <c:v>TIC-IND 10</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TIC!$B$24:$Z$24</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9-3462-4257-A696-F5C34D6F4E24}"/>
            </c:ext>
          </c:extLst>
        </c:ser>
        <c:ser>
          <c:idx val="10"/>
          <c:order val="10"/>
          <c:tx>
            <c:strRef>
              <c:f>TIC!$A$25</c:f>
              <c:strCache>
                <c:ptCount val="1"/>
                <c:pt idx="0">
                  <c:v>TIC-IND 11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TIC!$B$25:$Z$25</c:f>
              <c:numCache>
                <c:formatCode>[$-409]General</c:formatCode>
                <c:ptCount val="16"/>
                <c:pt idx="2">
                  <c:v>0</c:v>
                </c:pt>
                <c:pt idx="3">
                  <c:v>0</c:v>
                </c:pt>
                <c:pt idx="4" formatCode="#,##0">
                  <c:v>80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A-3462-4257-A696-F5C34D6F4E24}"/>
            </c:ext>
          </c:extLst>
        </c:ser>
        <c:ser>
          <c:idx val="11"/>
          <c:order val="11"/>
          <c:tx>
            <c:strRef>
              <c:f>TIC!$A$26</c:f>
              <c:strCache>
                <c:ptCount val="1"/>
                <c:pt idx="0">
                  <c:v>TIC-IND 12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TIC!$B$26:$Z$26</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B-3462-4257-A696-F5C34D6F4E24}"/>
            </c:ext>
          </c:extLst>
        </c:ser>
        <c:ser>
          <c:idx val="12"/>
          <c:order val="12"/>
          <c:tx>
            <c:strRef>
              <c:f>TIC!$A$27</c:f>
              <c:strCache>
                <c:ptCount val="1"/>
                <c:pt idx="0">
                  <c:v>TIC-IND 13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TIC!$B$27:$Z$27</c:f>
              <c:numCache>
                <c:formatCode>[$-409]General</c:formatCode>
                <c:ptCount val="16"/>
                <c:pt idx="2">
                  <c:v>0</c:v>
                </c:pt>
                <c:pt idx="3">
                  <c:v>0</c:v>
                </c:pt>
                <c:pt idx="4" formatCode="#,##0">
                  <c:v>40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C-3462-4257-A696-F5C34D6F4E24}"/>
            </c:ext>
          </c:extLst>
        </c:ser>
        <c:ser>
          <c:idx val="13"/>
          <c:order val="13"/>
          <c:tx>
            <c:strRef>
              <c:f>TIC!$A$28</c:f>
              <c:strCache>
                <c:ptCount val="1"/>
                <c:pt idx="0">
                  <c:v>TIC-IND 14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TIC!$B$28:$Z$28</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D-3462-4257-A696-F5C34D6F4E24}"/>
            </c:ext>
          </c:extLst>
        </c:ser>
        <c:ser>
          <c:idx val="14"/>
          <c:order val="14"/>
          <c:tx>
            <c:strRef>
              <c:f>TIC!$A$29</c:f>
              <c:strCache>
                <c:ptCount val="1"/>
                <c:pt idx="0">
                  <c:v>TIC-IND 15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Julio</c:v>
                  </c:pt>
                  <c:pt idx="8">
                    <c:v>Agosto</c:v>
                  </c:pt>
                  <c:pt idx="9">
                    <c:v>Septiembre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Julio - Septiembre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TIC!$B$29:$Z$29</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E-3462-4257-A696-F5C34D6F4E24}"/>
            </c:ext>
          </c:extLst>
        </c:ser>
        <c:dLbls>
          <c:showLegendKey val="0"/>
          <c:showVal val="0"/>
          <c:showCatName val="0"/>
          <c:showSerName val="0"/>
          <c:showPercent val="0"/>
          <c:showBubbleSize val="0"/>
        </c:dLbls>
        <c:gapWidth val="150"/>
        <c:axId val="178454528"/>
        <c:axId val="178456064"/>
      </c:barChart>
      <c:catAx>
        <c:axId val="178454528"/>
        <c:scaling>
          <c:orientation val="minMax"/>
        </c:scaling>
        <c:delete val="0"/>
        <c:axPos val="b"/>
        <c:numFmt formatCode="General" sourceLinked="0"/>
        <c:majorTickMark val="out"/>
        <c:minorTickMark val="none"/>
        <c:tickLblPos val="nextTo"/>
        <c:crossAx val="178456064"/>
        <c:crosses val="autoZero"/>
        <c:auto val="1"/>
        <c:lblAlgn val="ctr"/>
        <c:lblOffset val="100"/>
        <c:noMultiLvlLbl val="0"/>
      </c:catAx>
      <c:valAx>
        <c:axId val="178456064"/>
        <c:scaling>
          <c:orientation val="minMax"/>
        </c:scaling>
        <c:delete val="0"/>
        <c:axPos val="l"/>
        <c:majorGridlines/>
        <c:numFmt formatCode="[$-409]General" sourceLinked="1"/>
        <c:majorTickMark val="out"/>
        <c:minorTickMark val="none"/>
        <c:tickLblPos val="nextTo"/>
        <c:crossAx val="17845452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3.xml"/></Relationships>
</file>

<file path=xl/chartsheets/sheet1.xml><?xml version="1.0" encoding="utf-8"?>
<chartsheet xmlns="http://schemas.openxmlformats.org/spreadsheetml/2006/main" xmlns:r="http://schemas.openxmlformats.org/officeDocument/2006/relationships">
  <sheetPr codeName="Gráfico1"/>
  <sheetViews>
    <sheetView zoomScale="12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NSSS!A1"/><Relationship Id="rId13" Type="http://schemas.openxmlformats.org/officeDocument/2006/relationships/hyperlink" Target="#OAI!A1"/><Relationship Id="rId3" Type="http://schemas.openxmlformats.org/officeDocument/2006/relationships/hyperlink" Target="#Log&#237;stica!A1"/><Relationship Id="rId7" Type="http://schemas.openxmlformats.org/officeDocument/2006/relationships/hyperlink" Target="#Comunicaciones!A1"/><Relationship Id="rId12" Type="http://schemas.openxmlformats.org/officeDocument/2006/relationships/hyperlink" Target="#DAF!A1"/><Relationship Id="rId2" Type="http://schemas.openxmlformats.org/officeDocument/2006/relationships/hyperlink" Target="#Agropecuaria!A1"/><Relationship Id="rId1" Type="http://schemas.openxmlformats.org/officeDocument/2006/relationships/hyperlink" Target="#SM!A1"/><Relationship Id="rId6" Type="http://schemas.openxmlformats.org/officeDocument/2006/relationships/hyperlink" Target="#'Direcci&#243;n Ejecutiva'!A1"/><Relationship Id="rId11" Type="http://schemas.openxmlformats.org/officeDocument/2006/relationships/hyperlink" Target="#Jur&#237;dica!A1"/><Relationship Id="rId5" Type="http://schemas.openxmlformats.org/officeDocument/2006/relationships/hyperlink" Target="#Programas!A1"/><Relationship Id="rId10" Type="http://schemas.openxmlformats.org/officeDocument/2006/relationships/hyperlink" Target="#TIC!A1"/><Relationship Id="rId4" Type="http://schemas.openxmlformats.org/officeDocument/2006/relationships/hyperlink" Target="#Comercializaci&#243;n!A1"/><Relationship Id="rId9" Type="http://schemas.openxmlformats.org/officeDocument/2006/relationships/hyperlink" Target="#'P&amp;D'!A1"/><Relationship Id="rId14" Type="http://schemas.openxmlformats.org/officeDocument/2006/relationships/hyperlink" Target="#RRHH!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7</xdr:col>
      <xdr:colOff>628650</xdr:colOff>
      <xdr:row>2</xdr:row>
      <xdr:rowOff>0</xdr:rowOff>
    </xdr:from>
    <xdr:to>
      <xdr:col>10</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1</xdr:col>
      <xdr:colOff>31750</xdr:colOff>
      <xdr:row>29</xdr:row>
      <xdr:rowOff>79374</xdr:rowOff>
    </xdr:from>
    <xdr:to>
      <xdr:col>9</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8</xdr:col>
      <xdr:colOff>226218</xdr:colOff>
      <xdr:row>9</xdr:row>
      <xdr:rowOff>38100</xdr:rowOff>
    </xdr:from>
    <xdr:to>
      <xdr:col>10</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2023</a:t>
          </a:r>
        </a:p>
      </xdr:txBody>
    </xdr:sp>
    <xdr:clientData/>
  </xdr:twoCellAnchor>
  <xdr:twoCellAnchor>
    <xdr:from>
      <xdr:col>2</xdr:col>
      <xdr:colOff>1012833</xdr:colOff>
      <xdr:row>3</xdr:row>
      <xdr:rowOff>9525</xdr:rowOff>
    </xdr:from>
    <xdr:to>
      <xdr:col>5</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1</xdr:col>
      <xdr:colOff>95250</xdr:colOff>
      <xdr:row>30</xdr:row>
      <xdr:rowOff>50800</xdr:rowOff>
    </xdr:from>
    <xdr:to>
      <xdr:col>9</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Ejecuci�n </a:t>
          </a:r>
        </a:p>
        <a:p>
          <a:pPr algn="ctr" rtl="0">
            <a:defRPr sz="1000"/>
          </a:pPr>
          <a:r>
            <a:rPr lang="en-US" sz="3200" b="0" i="0" strike="noStrike">
              <a:solidFill>
                <a:srgbClr val="000000"/>
              </a:solidFill>
              <a:latin typeface="Times New Roman"/>
              <a:cs typeface="Times New Roman"/>
            </a:rPr>
            <a:t>Julio - Septiembre</a:t>
          </a:r>
        </a:p>
        <a:p>
          <a:pPr algn="ctr" rtl="0">
            <a:defRPr sz="1000"/>
          </a:pPr>
          <a:r>
            <a:rPr lang="en-US" sz="3200" b="0" i="0" strike="noStrike">
              <a:solidFill>
                <a:srgbClr val="000000"/>
              </a:solidFill>
              <a:latin typeface="Times New Roman"/>
              <a:cs typeface="Times New Roman"/>
            </a:rPr>
            <a:t>(POA) 2023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F573A7C-7326-428C-9E00-C1560A12170F}"/>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086B64A-CF0C-44A9-A7FD-EE7A265E6F4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F9CB2A8-5BC5-4B84-85D9-02B146602CF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absoluteAnchor>
    <xdr:pos x="0" y="0"/>
    <xdr:ext cx="8672359" cy="629879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182D2EB-6112-4834-BAD2-4CC628EBD943}"/>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68E55DFF-520E-4BE6-8F97-9F52AF70D03E}"/>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21EA7A7-9C66-4F8A-B5F6-404C6469139C}"/>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937F299-C030-4F6E-AC3E-6544AA2BBDC7}"/>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twoCellAnchor editAs="oneCell">
    <xdr:from>
      <xdr:col>16</xdr:col>
      <xdr:colOff>142874</xdr:colOff>
      <xdr:row>19</xdr:row>
      <xdr:rowOff>95249</xdr:rowOff>
    </xdr:from>
    <xdr:to>
      <xdr:col>25</xdr:col>
      <xdr:colOff>1285874</xdr:colOff>
      <xdr:row>38</xdr:row>
      <xdr:rowOff>142874</xdr:rowOff>
    </xdr:to>
    <xdr:pic>
      <xdr:nvPicPr>
        <xdr:cNvPr id="5" name="Imagen 4" descr="C:\Users\esanchez\Downloads\Firmas Albania y Osvaldo (1).PNG"/>
        <xdr:cNvPicPr/>
      </xdr:nvPicPr>
      <xdr:blipFill>
        <a:blip xmlns:r="http://schemas.openxmlformats.org/officeDocument/2006/relationships" r:embed="rId2"/>
        <a:srcRect/>
        <a:stretch>
          <a:fillRect/>
        </a:stretch>
      </xdr:blipFill>
      <xdr:spPr bwMode="auto">
        <a:xfrm>
          <a:off x="16906874" y="15525749"/>
          <a:ext cx="10906125" cy="3667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16</xdr:row>
      <xdr:rowOff>0</xdr:rowOff>
    </xdr:from>
    <xdr:to>
      <xdr:col>1</xdr:col>
      <xdr:colOff>0</xdr:colOff>
      <xdr:row>17</xdr:row>
      <xdr:rowOff>0</xdr:rowOff>
    </xdr:to>
    <xdr:sp macro="" textlink="">
      <xdr:nvSpPr>
        <xdr:cNvPr id="9" name="8 Rectángulo">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17</xdr:row>
      <xdr:rowOff>108857</xdr:rowOff>
    </xdr:from>
    <xdr:to>
      <xdr:col>1</xdr:col>
      <xdr:colOff>0</xdr:colOff>
      <xdr:row>18</xdr:row>
      <xdr:rowOff>108857</xdr:rowOff>
    </xdr:to>
    <xdr:sp macro="" textlink="">
      <xdr:nvSpPr>
        <xdr:cNvPr id="10" name="9 Rectángulo">
          <a:hlinkClick xmlns:r="http://schemas.openxmlformats.org/officeDocument/2006/relationships" r:id="rId8"/>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19</xdr:row>
      <xdr:rowOff>27214</xdr:rowOff>
    </xdr:from>
    <xdr:to>
      <xdr:col>1</xdr:col>
      <xdr:colOff>0</xdr:colOff>
      <xdr:row>20</xdr:row>
      <xdr:rowOff>27214</xdr:rowOff>
    </xdr:to>
    <xdr:sp macro="" textlink="">
      <xdr:nvSpPr>
        <xdr:cNvPr id="11" name="10 Rectángulo">
          <a:hlinkClick xmlns:r="http://schemas.openxmlformats.org/officeDocument/2006/relationships" r:id="rId9"/>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20</xdr:row>
      <xdr:rowOff>136071</xdr:rowOff>
    </xdr:from>
    <xdr:to>
      <xdr:col>1</xdr:col>
      <xdr:colOff>0</xdr:colOff>
      <xdr:row>21</xdr:row>
      <xdr:rowOff>136071</xdr:rowOff>
    </xdr:to>
    <xdr:sp macro="" textlink="">
      <xdr:nvSpPr>
        <xdr:cNvPr id="12" name="11 Rectángulo">
          <a:hlinkClick xmlns:r="http://schemas.openxmlformats.org/officeDocument/2006/relationships" r:id="rId10"/>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22</xdr:row>
      <xdr:rowOff>54428</xdr:rowOff>
    </xdr:from>
    <xdr:to>
      <xdr:col>1</xdr:col>
      <xdr:colOff>0</xdr:colOff>
      <xdr:row>23</xdr:row>
      <xdr:rowOff>54428</xdr:rowOff>
    </xdr:to>
    <xdr:sp macro="" textlink="">
      <xdr:nvSpPr>
        <xdr:cNvPr id="13" name="12 Rectángulo">
          <a:hlinkClick xmlns:r="http://schemas.openxmlformats.org/officeDocument/2006/relationships" r:id="rId11"/>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23</xdr:row>
      <xdr:rowOff>163285</xdr:rowOff>
    </xdr:from>
    <xdr:to>
      <xdr:col>1</xdr:col>
      <xdr:colOff>0</xdr:colOff>
      <xdr:row>24</xdr:row>
      <xdr:rowOff>163285</xdr:rowOff>
    </xdr:to>
    <xdr:sp macro="" textlink="">
      <xdr:nvSpPr>
        <xdr:cNvPr id="14" name="13 Rectángulo">
          <a:hlinkClick xmlns:r="http://schemas.openxmlformats.org/officeDocument/2006/relationships" r:id="rId12"/>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27</xdr:row>
      <xdr:rowOff>1</xdr:rowOff>
    </xdr:from>
    <xdr:to>
      <xdr:col>1</xdr:col>
      <xdr:colOff>0</xdr:colOff>
      <xdr:row>28</xdr:row>
      <xdr:rowOff>1</xdr:rowOff>
    </xdr:to>
    <xdr:sp macro="" textlink="">
      <xdr:nvSpPr>
        <xdr:cNvPr id="15" name="14 Rectángulo">
          <a:hlinkClick xmlns:r="http://schemas.openxmlformats.org/officeDocument/2006/relationships" r:id="rId13"/>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25</xdr:row>
      <xdr:rowOff>81642</xdr:rowOff>
    </xdr:from>
    <xdr:to>
      <xdr:col>1</xdr:col>
      <xdr:colOff>0</xdr:colOff>
      <xdr:row>26</xdr:row>
      <xdr:rowOff>81642</xdr:rowOff>
    </xdr:to>
    <xdr:sp macro="" textlink="">
      <xdr:nvSpPr>
        <xdr:cNvPr id="16" name="13 Rectángulo">
          <a:hlinkClick xmlns:r="http://schemas.openxmlformats.org/officeDocument/2006/relationships" r:id="rId14"/>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B95AC80-01E1-4DB6-9959-9C4428ED29A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B24261C0-7FFC-4FC4-97B0-DD0160025725}"/>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D2D922A-C754-410A-8E46-AA0A3776CF09}"/>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EEDE51CF-0184-4DE2-A43A-00EBE33570C1}"/>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4504B2D-A243-4EE8-AED6-D22F1865DFE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ABA308E9-6586-41CC-A1FD-799D6F9D53B2}"/>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ables/table1.xml><?xml version="1.0" encoding="utf-8"?>
<table xmlns="http://schemas.openxmlformats.org/spreadsheetml/2006/main" id="1" name="Tabla24" displayName="Tabla24" ref="A1:S170" totalsRowShown="0" headerRowDxfId="41" dataDxfId="40">
  <autoFilter ref="A1:S170"/>
  <tableColumns count="19">
    <tableColumn id="1" name="ID" dataDxfId="39"/>
    <tableColumn id="2" name="Departamento" dataDxfId="38"/>
    <tableColumn id="3" name="Objetivo" dataDxfId="37"/>
    <tableColumn id="4" name="Producto" dataDxfId="36"/>
    <tableColumn id="5" name="Indicador" dataDxfId="35"/>
    <tableColumn id="18" name="Tipo de indicador" dataDxfId="34"/>
    <tableColumn id="19" name="Operación" dataDxfId="33"/>
    <tableColumn id="6" name="Enero" dataDxfId="32"/>
    <tableColumn id="7" name="Febrero" dataDxfId="31"/>
    <tableColumn id="8" name="Marzo" dataDxfId="30"/>
    <tableColumn id="9" name="Abril" dataDxfId="29"/>
    <tableColumn id="10" name="Mayo" dataDxfId="28"/>
    <tableColumn id="11" name="Junio" dataDxfId="27"/>
    <tableColumn id="12" name="Julio" dataDxfId="26"/>
    <tableColumn id="13" name="Agosto" dataDxfId="25"/>
    <tableColumn id="14" name="Septiembre" dataDxfId="24"/>
    <tableColumn id="15" name="Octubre" dataDxfId="23"/>
    <tableColumn id="16" name="Noviembre" dataDxfId="22"/>
    <tableColumn id="17" name="Diciembre" dataDxfId="21"/>
  </tableColumns>
  <tableStyleInfo name="TableStyleMedium2" showFirstColumn="0" showLastColumn="0" showRowStripes="1" showColumnStripes="0"/>
</table>
</file>

<file path=xl/tables/table2.xml><?xml version="1.0" encoding="utf-8"?>
<table xmlns="http://schemas.openxmlformats.org/spreadsheetml/2006/main" id="2" name="Tabla243" displayName="Tabla243" ref="A1:S170" totalsRowShown="0" headerRowDxfId="20" dataDxfId="19">
  <autoFilter ref="A1:S170"/>
  <tableColumns count="19">
    <tableColumn id="1" name="ID" dataDxfId="18"/>
    <tableColumn id="2" name="Departamento" dataDxfId="17"/>
    <tableColumn id="3" name="Objetivo" dataDxfId="16"/>
    <tableColumn id="4" name="Producto" dataDxfId="15"/>
    <tableColumn id="5" name="Indicador" dataDxfId="14"/>
    <tableColumn id="18" name="Tipo de indicador" dataDxfId="13"/>
    <tableColumn id="19" name="Operación" dataDxfId="12"/>
    <tableColumn id="6" name="Enero" dataDxfId="11"/>
    <tableColumn id="7" name="Febrero" dataDxfId="10"/>
    <tableColumn id="8" name="Marzo" dataDxfId="9"/>
    <tableColumn id="9" name="Abril" dataDxfId="8"/>
    <tableColumn id="10" name="Mayo" dataDxfId="7"/>
    <tableColumn id="11" name="Junio" dataDxfId="6"/>
    <tableColumn id="12" name="Julio" dataDxfId="5"/>
    <tableColumn id="13" name="Agosto" dataDxfId="4"/>
    <tableColumn id="14" name="Septiembre" dataDxfId="3"/>
    <tableColumn id="15" name="Octubre" dataDxfId="2"/>
    <tableColumn id="16" name="Noviembre" dataDxfId="1"/>
    <tableColumn id="17" name="Diciembre"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25"/>
  <sheetViews>
    <sheetView showGridLines="0" topLeftCell="B1" zoomScale="60" zoomScaleNormal="60" workbookViewId="0">
      <selection activeCell="C2" sqref="C2"/>
    </sheetView>
  </sheetViews>
  <sheetFormatPr baseColWidth="10" defaultRowHeight="15" x14ac:dyDescent="0.25"/>
  <cols>
    <col min="1" max="1" width="0" style="2" hidden="1" customWidth="1"/>
    <col min="2" max="2" width="15.140625" style="2" bestFit="1" customWidth="1"/>
    <col min="3" max="3" width="20.5703125" style="2" customWidth="1"/>
    <col min="4" max="16384" width="11.42578125" style="2"/>
  </cols>
  <sheetData>
    <row r="1" spans="1:8" x14ac:dyDescent="0.25">
      <c r="A1" s="1" t="s">
        <v>90</v>
      </c>
      <c r="B1" s="1" t="s">
        <v>193</v>
      </c>
      <c r="C1" s="69" t="s">
        <v>84</v>
      </c>
    </row>
    <row r="2" spans="1:8" x14ac:dyDescent="0.25">
      <c r="A2" s="2" t="s">
        <v>78</v>
      </c>
      <c r="B2" s="1" t="s">
        <v>194</v>
      </c>
      <c r="C2" s="69" t="s">
        <v>86</v>
      </c>
    </row>
    <row r="3" spans="1:8" x14ac:dyDescent="0.25">
      <c r="A3" s="2" t="s">
        <v>79</v>
      </c>
    </row>
    <row r="4" spans="1:8" x14ac:dyDescent="0.25">
      <c r="A4" s="2" t="s">
        <v>80</v>
      </c>
    </row>
    <row r="5" spans="1:8" x14ac:dyDescent="0.25">
      <c r="A5" s="2" t="s">
        <v>81</v>
      </c>
    </row>
    <row r="6" spans="1:8" x14ac:dyDescent="0.25">
      <c r="A6" s="2" t="s">
        <v>82</v>
      </c>
    </row>
    <row r="7" spans="1:8" x14ac:dyDescent="0.25">
      <c r="A7" s="2" t="s">
        <v>83</v>
      </c>
    </row>
    <row r="8" spans="1:8" x14ac:dyDescent="0.25">
      <c r="A8" s="2" t="s">
        <v>84</v>
      </c>
    </row>
    <row r="9" spans="1:8" x14ac:dyDescent="0.25">
      <c r="A9" s="2" t="s">
        <v>85</v>
      </c>
    </row>
    <row r="10" spans="1:8" x14ac:dyDescent="0.25">
      <c r="A10" s="2" t="s">
        <v>86</v>
      </c>
    </row>
    <row r="11" spans="1:8" x14ac:dyDescent="0.25">
      <c r="A11" s="2" t="s">
        <v>87</v>
      </c>
    </row>
    <row r="12" spans="1:8" x14ac:dyDescent="0.25">
      <c r="A12" s="2" t="s">
        <v>88</v>
      </c>
    </row>
    <row r="13" spans="1:8" ht="31.5" x14ac:dyDescent="0.25">
      <c r="A13" s="2" t="s">
        <v>89</v>
      </c>
      <c r="B13" s="3"/>
      <c r="C13" s="3"/>
      <c r="D13" s="3"/>
      <c r="E13" s="3"/>
      <c r="F13" s="3"/>
      <c r="G13" s="3"/>
      <c r="H13" s="3"/>
    </row>
    <row r="14" spans="1:8" x14ac:dyDescent="0.25">
      <c r="B14" s="163" t="s">
        <v>0</v>
      </c>
      <c r="C14" s="163"/>
      <c r="D14" s="163"/>
      <c r="E14" s="163"/>
      <c r="F14" s="163"/>
      <c r="G14" s="163"/>
      <c r="H14" s="163"/>
    </row>
    <row r="15" spans="1:8" x14ac:dyDescent="0.25">
      <c r="B15" s="163"/>
      <c r="C15" s="163"/>
      <c r="D15" s="163"/>
      <c r="E15" s="163"/>
      <c r="F15" s="163"/>
      <c r="G15" s="163"/>
      <c r="H15" s="163"/>
    </row>
    <row r="23" spans="2:8" x14ac:dyDescent="0.25">
      <c r="B23" s="163" t="s">
        <v>1</v>
      </c>
      <c r="C23" s="163"/>
      <c r="D23" s="163"/>
      <c r="E23" s="163"/>
      <c r="F23" s="163"/>
      <c r="G23" s="163"/>
      <c r="H23" s="163"/>
    </row>
    <row r="24" spans="2:8" x14ac:dyDescent="0.25">
      <c r="B24" s="163"/>
      <c r="C24" s="163"/>
      <c r="D24" s="163"/>
      <c r="E24" s="163"/>
      <c r="F24" s="163"/>
      <c r="G24" s="163"/>
      <c r="H24" s="163"/>
    </row>
    <row r="25" spans="2:8" x14ac:dyDescent="0.25">
      <c r="B25" s="163"/>
      <c r="C25" s="163"/>
      <c r="D25" s="163"/>
      <c r="E25" s="163"/>
      <c r="F25" s="163"/>
      <c r="G25" s="163"/>
      <c r="H25" s="163"/>
    </row>
  </sheetData>
  <sheetProtection algorithmName="SHA-512" hashValue="/0lq5Hbbxc4G3McpGKMVZcH0gDcygQ1ekBiXWM17MpgTzH0WBEpo48cJmE8Kt18Fn6OI17eFmPWgFXXKO8du2Q==" saltValue="QnS/7XzkluWHVyNvwEcg2A==" spinCount="100000" sheet="1" objects="1" scenarios="1"/>
  <mergeCells count="2">
    <mergeCell ref="B14:H15"/>
    <mergeCell ref="B23:H25"/>
  </mergeCells>
  <dataValidations count="3">
    <dataValidation type="list" allowBlank="1" showInputMessage="1" showErrorMessage="1" sqref="WVK98304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formula1>"Primer Trimestre,Segundo Trimestre,Tercer Trimestre,Cuarto Trimestre"</formula1>
    </dataValidation>
    <dataValidation type="list" allowBlank="1" showInputMessage="1" showErrorMessage="1" sqref="C2">
      <formula1>OFFSET($A$1,MATCH($C$1,$A$2:$A$13,0),0,12-MATCH($C$1,$A$2:$A$13,0)+1,1)</formula1>
    </dataValidation>
    <dataValidation type="list" allowBlank="1" showInputMessage="1" showErrorMessage="1" sqref="C1">
      <formula1>$A$2:$A$13</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ALZ18"/>
  <sheetViews>
    <sheetView showGridLines="0" view="pageBreakPreview" topLeftCell="B12" zoomScale="20" zoomScaleNormal="30" zoomScaleSheetLayoutView="20" workbookViewId="0">
      <selection activeCell="W22" sqref="W22"/>
    </sheetView>
  </sheetViews>
  <sheetFormatPr baseColWidth="10" defaultRowHeight="15" x14ac:dyDescent="0.2"/>
  <cols>
    <col min="1" max="1" width="14.7109375" style="62" hidden="1" customWidth="1"/>
    <col min="2" max="2" width="29.28515625" style="14" customWidth="1"/>
    <col min="3" max="3" width="40.42578125" style="14" customWidth="1"/>
    <col min="4" max="5" width="29.28515625" style="14" customWidth="1"/>
    <col min="6" max="6" width="25.7109375" style="14" customWidth="1"/>
    <col min="7" max="7" width="22" style="14" customWidth="1"/>
    <col min="8" max="8" width="43" style="14" customWidth="1"/>
    <col min="9" max="14" width="25.7109375" style="14" hidden="1" customWidth="1"/>
    <col min="15" max="17" width="25.7109375" style="14" customWidth="1"/>
    <col min="18" max="20" width="25.7109375" style="14" hidden="1" customWidth="1"/>
    <col min="21" max="21" width="25.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731</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00.1" customHeight="1" thickBot="1" x14ac:dyDescent="0.3">
      <c r="A15" s="23" t="s">
        <v>544</v>
      </c>
      <c r="B15" s="91" t="s">
        <v>545</v>
      </c>
      <c r="C15" s="92" t="s">
        <v>546</v>
      </c>
      <c r="D15" s="92" t="s">
        <v>547</v>
      </c>
      <c r="E15" s="92" t="s">
        <v>76</v>
      </c>
      <c r="F15" s="41">
        <f ca="1">IF(OR(Presentación!$C$1="",Presentación!$C$2=""),"-",IF(Presentación!$C$1=Presentación!$C$2,VLOOKUP(Comercialización!A15,Tabla24[],MATCH(Presentación!$C$1,Tabla24[#Headers],0),0),IF(VLOOKUP(Comercialización!A15,Tabla24[[ID]:[Operación]],7,0)="Suma",SUM(OFFSET(Tabla24[[#Headers],[Operación]],MATCH(Comercialización!A15,Tabla24[ID],0),MATCH(Presentación!$C$1,Tabla24[[#Headers],[Enero]:[Diciembre]],0),1,MATCH(Presentación!$C$2,Tabla24[[#Headers],[Enero]:[Diciembre]],0)-MATCH(Presentación!$C$1,Tabla24[[#Headers],[Enero]:[Diciembre]],0)+1)),IF(VLOOKUP(Comercialización!A15,Tabla24[[ID]:[Operación]],7,0)="Promedio",AVERAGE(OFFSET(Tabla24[[#Headers],[Operación]],MATCH(Comercialización!A15,Tabla24[ID],0),MATCH(Presentación!$C$1,Tabla24[[#Headers],[Enero]:[Diciembre]],0),1,MATCH(Presentación!$C$2,Tabla24[[#Headers],[Enero]:[Diciembre]],0)-MATCH(Presentación!$C$1,Tabla24[[#Headers],[Enero]:[Diciembre]],0)+1)),IF(VLOOKUP(Comercialización!A15,Tabla24[[ID]:[Operación]],7,0)="Acumulativo",IF(ISTEXT(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f>
        <v>7</v>
      </c>
      <c r="G15" s="93" t="s">
        <v>192</v>
      </c>
      <c r="H15" s="91" t="s">
        <v>732</v>
      </c>
      <c r="I15" s="42">
        <f>IF(VLOOKUP($A15,Tabla243[],MATCH(Comercialización!I$14,Tabla243[#Headers],0),0)="","",VLOOKUP($A15,Tabla243[],MATCH(Comercialización!I$14,Tabla243[#Headers],0),0))</f>
        <v>7</v>
      </c>
      <c r="J15" s="42">
        <f>IF(VLOOKUP($A15,Tabla243[],MATCH(Comercialización!J$14,Tabla243[#Headers],0),0)="","",VLOOKUP($A15,Tabla243[],MATCH(Comercialización!J$14,Tabla243[#Headers],0),0))</f>
        <v>0</v>
      </c>
      <c r="K15" s="42">
        <f>IF(VLOOKUP($A15,Tabla243[],MATCH(Comercialización!K$14,Tabla243[#Headers],0),0)="","",VLOOKUP($A15,Tabla243[],MATCH(Comercialización!K$14,Tabla243[#Headers],0),0))</f>
        <v>4</v>
      </c>
      <c r="L15" s="42">
        <v>7</v>
      </c>
      <c r="M15" s="42">
        <v>10</v>
      </c>
      <c r="N15" s="42">
        <v>0</v>
      </c>
      <c r="O15" s="42">
        <v>0</v>
      </c>
      <c r="P15" s="42">
        <v>11</v>
      </c>
      <c r="Q15" s="42">
        <v>3</v>
      </c>
      <c r="R15" s="42" t="str">
        <f>IF(VLOOKUP($A15,Tabla243[],MATCH(Comercialización!R$14,Tabla243[#Headers],0),0)="","",VLOOKUP($A15,Tabla243[],MATCH(Comercialización!R$14,Tabla243[#Headers],0),0))</f>
        <v/>
      </c>
      <c r="S15" s="42" t="str">
        <f>IF(VLOOKUP($A15,Tabla243[],MATCH(Comercialización!S$14,Tabla243[#Headers],0),0)="","",VLOOKUP($A15,Tabla243[],MATCH(Comercialización!S$14,Tabla243[#Headers],0),0))</f>
        <v/>
      </c>
      <c r="T15" s="42" t="str">
        <f>IF(VLOOKUP($A15,Tabla243[],MATCH(Comercialización!T$14,Tabla243[#Headers],0),0)="","",VLOOKUP($A15,Tabla243[],MATCH(Comercialización!T$14,Tabla243[#Headers],0),0))</f>
        <v/>
      </c>
      <c r="U15" s="43">
        <v>1</v>
      </c>
      <c r="V15" s="44">
        <f ca="1">IF(OR(Presentación!$C$1="",Presentación!$C$2=""),"-",IF(OR(OR(U15="",U15="-"),F15=0),"N/A",IF(U15/F15&gt;1,1,U15/F15)))</f>
        <v>0.14285714285714285</v>
      </c>
      <c r="W15" s="283" t="s">
        <v>736</v>
      </c>
      <c r="X15" s="94" t="s">
        <v>737</v>
      </c>
      <c r="Y15" s="91" t="s">
        <v>738</v>
      </c>
      <c r="Z15" s="91"/>
    </row>
    <row r="16" spans="1:1014" ht="200.1" customHeight="1" thickBot="1" x14ac:dyDescent="0.25">
      <c r="A16" s="62" t="s">
        <v>548</v>
      </c>
      <c r="B16" s="91" t="s">
        <v>197</v>
      </c>
      <c r="C16" s="92" t="s">
        <v>549</v>
      </c>
      <c r="D16" s="92" t="s">
        <v>169</v>
      </c>
      <c r="E16" s="92" t="s">
        <v>76</v>
      </c>
      <c r="F16" s="41">
        <f ca="1">IF(OR(Presentación!$C$1="",Presentación!$C$2=""),"-",IF(Presentación!$C$1=Presentación!$C$2,VLOOKUP(Comercialización!A16,Tabla24[],MATCH(Presentación!$C$1,Tabla24[#Headers],0),0),IF(VLOOKUP(Comercialización!A16,Tabla24[[ID]:[Operación]],7,0)="Suma",SUM(OFFSET(Tabla24[[#Headers],[Operación]],MATCH(Comercialización!A16,Tabla24[ID],0),MATCH(Presentación!$C$1,Tabla24[[#Headers],[Enero]:[Diciembre]],0),1,MATCH(Presentación!$C$2,Tabla24[[#Headers],[Enero]:[Diciembre]],0)-MATCH(Presentación!$C$1,Tabla24[[#Headers],[Enero]:[Diciembre]],0)+1)),IF(VLOOKUP(Comercialización!A16,Tabla24[[ID]:[Operación]],7,0)="Promedio",AVERAGE(OFFSET(Tabla24[[#Headers],[Operación]],MATCH(Comercialización!A16,Tabla24[ID],0),MATCH(Presentación!$C$1,Tabla24[[#Headers],[Enero]:[Diciembre]],0),1,MATCH(Presentación!$C$2,Tabla24[[#Headers],[Enero]:[Diciembre]],0)-MATCH(Presentación!$C$1,Tabla24[[#Headers],[Enero]:[Diciembre]],0)+1)),IF(VLOOKUP(Comercialización!A16,Tabla24[[ID]:[Operación]],7,0)="Acumulativo",IF(ISTEXT(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f>
        <v>12</v>
      </c>
      <c r="G16" s="93" t="s">
        <v>192</v>
      </c>
      <c r="H16" s="91" t="s">
        <v>733</v>
      </c>
      <c r="I16" s="42">
        <f>IF(VLOOKUP($A16,Tabla243[],MATCH(Comercialización!I$14,Tabla243[#Headers],0),0)="","",VLOOKUP($A16,Tabla243[],MATCH(Comercialización!I$14,Tabla243[#Headers],0),0))</f>
        <v>4</v>
      </c>
      <c r="J16" s="42">
        <f>IF(VLOOKUP($A16,Tabla243[],MATCH(Comercialización!J$14,Tabla243[#Headers],0),0)="","",VLOOKUP($A16,Tabla243[],MATCH(Comercialización!J$14,Tabla243[#Headers],0),0))</f>
        <v>4</v>
      </c>
      <c r="K16" s="42">
        <f>IF(VLOOKUP($A16,Tabla243[],MATCH(Comercialización!K$14,Tabla243[#Headers],0),0)="","",VLOOKUP($A16,Tabla243[],MATCH(Comercialización!K$14,Tabla243[#Headers],0),0))</f>
        <v>4</v>
      </c>
      <c r="L16" s="42">
        <v>4</v>
      </c>
      <c r="M16" s="42">
        <v>4</v>
      </c>
      <c r="N16" s="42">
        <v>4</v>
      </c>
      <c r="O16" s="42">
        <v>4</v>
      </c>
      <c r="P16" s="42">
        <v>4</v>
      </c>
      <c r="Q16" s="42">
        <v>4</v>
      </c>
      <c r="R16" s="42" t="str">
        <f>IF(VLOOKUP($A16,Tabla243[],MATCH(Comercialización!R$14,Tabla243[#Headers],0),0)="","",VLOOKUP($A16,Tabla243[],MATCH(Comercialización!R$14,Tabla243[#Headers],0),0))</f>
        <v/>
      </c>
      <c r="S16" s="42" t="str">
        <f>IF(VLOOKUP($A16,Tabla243[],MATCH(Comercialización!S$14,Tabla243[#Headers],0),0)="","",VLOOKUP($A16,Tabla243[],MATCH(Comercialización!S$14,Tabla243[#Headers],0),0))</f>
        <v/>
      </c>
      <c r="T16" s="42" t="str">
        <f>IF(VLOOKUP($A16,Tabla243[],MATCH(Comercialización!T$14,Tabla243[#Headers],0),0)="","",VLOOKUP($A16,Tabla243[],MATCH(Comercialización!T$14,Tabla243[#Headers],0),0))</f>
        <v/>
      </c>
      <c r="U16" s="43">
        <v>1</v>
      </c>
      <c r="V16" s="44">
        <f ca="1">IF(OR(Presentación!$C$1="",Presentación!$C$2=""),"-",IF(OR(OR(U16="",U16="-"),F16=0),"N/A",IF(U16/F16&gt;1,1,U16/F16)))</f>
        <v>8.3333333333333329E-2</v>
      </c>
      <c r="W16" s="284"/>
      <c r="X16" s="95" t="s">
        <v>739</v>
      </c>
      <c r="Y16" s="91" t="s">
        <v>740</v>
      </c>
      <c r="Z16" s="91"/>
    </row>
    <row r="17" spans="1:26" ht="200.1" customHeight="1" thickBot="1" x14ac:dyDescent="0.25">
      <c r="A17" s="62" t="s">
        <v>550</v>
      </c>
      <c r="B17" s="91" t="s">
        <v>551</v>
      </c>
      <c r="C17" s="92" t="s">
        <v>170</v>
      </c>
      <c r="D17" s="92" t="s">
        <v>552</v>
      </c>
      <c r="E17" s="92" t="s">
        <v>76</v>
      </c>
      <c r="F17" s="41">
        <f ca="1">IF(OR(Presentación!$C$1="",Presentación!$C$2=""),"-",IF(Presentación!$C$1=Presentación!$C$2,VLOOKUP(Comercialización!A17,Tabla24[],MATCH(Presentación!$C$1,Tabla24[#Headers],0),0),IF(VLOOKUP(Comercialización!A17,Tabla24[[ID]:[Operación]],7,0)="Suma",SUM(OFFSET(Tabla24[[#Headers],[Operación]],MATCH(Comercialización!A17,Tabla24[ID],0),MATCH(Presentación!$C$1,Tabla24[[#Headers],[Enero]:[Diciembre]],0),1,MATCH(Presentación!$C$2,Tabla24[[#Headers],[Enero]:[Diciembre]],0)-MATCH(Presentación!$C$1,Tabla24[[#Headers],[Enero]:[Diciembre]],0)+1)),IF(VLOOKUP(Comercialización!A17,Tabla24[[ID]:[Operación]],7,0)="Promedio",AVERAGE(OFFSET(Tabla24[[#Headers],[Operación]],MATCH(Comercialización!A17,Tabla24[ID],0),MATCH(Presentación!$C$1,Tabla24[[#Headers],[Enero]:[Diciembre]],0),1,MATCH(Presentación!$C$2,Tabla24[[#Headers],[Enero]:[Diciembre]],0)-MATCH(Presentación!$C$1,Tabla24[[#Headers],[Enero]:[Diciembre]],0)+1)),IF(VLOOKUP(Comercialización!A17,Tabla24[[ID]:[Operación]],7,0)="Acumulativo",IF(ISTEXT(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f>
        <v>640</v>
      </c>
      <c r="G17" s="93" t="s">
        <v>192</v>
      </c>
      <c r="H17" s="91" t="s">
        <v>734</v>
      </c>
      <c r="I17" s="42">
        <f>IF(VLOOKUP($A17,Tabla243[],MATCH(Comercialización!I$14,Tabla243[#Headers],0),0)="","",VLOOKUP($A17,Tabla243[],MATCH(Comercialización!I$14,Tabla243[#Headers],0),0))</f>
        <v>412</v>
      </c>
      <c r="J17" s="42">
        <f>IF(VLOOKUP($A17,Tabla243[],MATCH(Comercialización!J$14,Tabla243[#Headers],0),0)="","",VLOOKUP($A17,Tabla243[],MATCH(Comercialización!J$14,Tabla243[#Headers],0),0))</f>
        <v>270</v>
      </c>
      <c r="K17" s="42">
        <f>IF(VLOOKUP($A17,Tabla243[],MATCH(Comercialización!K$14,Tabla243[#Headers],0),0)="","",VLOOKUP($A17,Tabla243[],MATCH(Comercialización!K$14,Tabla243[#Headers],0),0))</f>
        <v>275</v>
      </c>
      <c r="L17" s="42">
        <v>278</v>
      </c>
      <c r="M17" s="42">
        <v>308</v>
      </c>
      <c r="N17" s="42">
        <v>250</v>
      </c>
      <c r="O17" s="42">
        <v>252</v>
      </c>
      <c r="P17" s="42">
        <v>240</v>
      </c>
      <c r="Q17" s="42">
        <v>243</v>
      </c>
      <c r="R17" s="42" t="str">
        <f>IF(VLOOKUP($A17,Tabla243[],MATCH(Comercialización!R$14,Tabla243[#Headers],0),0)="","",VLOOKUP($A17,Tabla243[],MATCH(Comercialización!R$14,Tabla243[#Headers],0),0))</f>
        <v/>
      </c>
      <c r="S17" s="42" t="str">
        <f>IF(VLOOKUP($A17,Tabla243[],MATCH(Comercialización!S$14,Tabla243[#Headers],0),0)="","",VLOOKUP($A17,Tabla243[],MATCH(Comercialización!S$14,Tabla243[#Headers],0),0))</f>
        <v/>
      </c>
      <c r="T17" s="42" t="str">
        <f>IF(VLOOKUP($A17,Tabla243[],MATCH(Comercialización!T$14,Tabla243[#Headers],0),0)="","",VLOOKUP($A17,Tabla243[],MATCH(Comercialización!T$14,Tabla243[#Headers],0),0))</f>
        <v/>
      </c>
      <c r="U17" s="43">
        <v>1</v>
      </c>
      <c r="V17" s="44">
        <f ca="1">IF(OR(Presentación!$C$1="",Presentación!$C$2=""),"-",IF(OR(OR(U17="",U17="-"),F17=0),"N/A",IF(U17/F17&gt;1,1,U17/F17)))</f>
        <v>1.5625000000000001E-3</v>
      </c>
      <c r="W17" s="284"/>
      <c r="X17" s="94" t="s">
        <v>741</v>
      </c>
      <c r="Y17" s="91" t="s">
        <v>742</v>
      </c>
      <c r="Z17" s="91"/>
    </row>
    <row r="18" spans="1:26" ht="200.1" customHeight="1" thickBot="1" x14ac:dyDescent="0.25">
      <c r="A18" s="62" t="s">
        <v>553</v>
      </c>
      <c r="B18" s="91" t="s">
        <v>554</v>
      </c>
      <c r="C18" s="92" t="s">
        <v>171</v>
      </c>
      <c r="D18" s="92" t="s">
        <v>172</v>
      </c>
      <c r="E18" s="92" t="s">
        <v>173</v>
      </c>
      <c r="F18" s="97">
        <f ca="1">IF(OR(Presentación!$C$1="",Presentación!$C$2=""),"-",IF(Presentación!$C$1=Presentación!$C$2,VLOOKUP(Comercialización!A18,Tabla24[],MATCH(Presentación!$C$1,Tabla24[#Headers],0),0),IF(VLOOKUP(Comercialización!A18,Tabla24[[ID]:[Operación]],7,0)="Suma",SUM(OFFSET(Tabla24[[#Headers],[Operación]],MATCH(Comercialización!A18,Tabla24[ID],0),MATCH(Presentación!$C$1,Tabla24[[#Headers],[Enero]:[Diciembre]],0),1,MATCH(Presentación!$C$2,Tabla24[[#Headers],[Enero]:[Diciembre]],0)-MATCH(Presentación!$C$1,Tabla24[[#Headers],[Enero]:[Diciembre]],0)+1)),IF(VLOOKUP(Comercialización!A18,Tabla24[[ID]:[Operación]],7,0)="Promedio",AVERAGE(OFFSET(Tabla24[[#Headers],[Operación]],MATCH(Comercialización!A18,Tabla24[ID],0),MATCH(Presentación!$C$1,Tabla24[[#Headers],[Enero]:[Diciembre]],0),1,MATCH(Presentación!$C$2,Tabla24[[#Headers],[Enero]:[Diciembre]],0)-MATCH(Presentación!$C$1,Tabla24[[#Headers],[Enero]:[Diciembre]],0)+1)),IF(VLOOKUP(Comercialización!A18,Tabla24[[ID]:[Operación]],7,0)="Acumulativo",IF(ISTEXT(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f>
        <v>2500000</v>
      </c>
      <c r="G18" s="93" t="s">
        <v>192</v>
      </c>
      <c r="H18" s="91" t="s">
        <v>735</v>
      </c>
      <c r="I18" s="98">
        <f>IF(VLOOKUP($A18,Tabla243[],MATCH(Comercialización!I$14,Tabla243[#Headers],0),0)="","",VLOOKUP($A18,Tabla243[],MATCH(Comercialización!I$14,Tabla243[#Headers],0),0))</f>
        <v>0</v>
      </c>
      <c r="J18" s="98">
        <f>IF(VLOOKUP($A18,Tabla243[],MATCH(Comercialización!J$14,Tabla243[#Headers],0),0)="","",VLOOKUP($A18,Tabla243[],MATCH(Comercialización!J$14,Tabla243[#Headers],0),0))</f>
        <v>8318458.5</v>
      </c>
      <c r="K18" s="157">
        <f>IF(VLOOKUP($A18,Tabla243[],MATCH(Comercialización!K$14,Tabla243[#Headers],0),0)="","",VLOOKUP($A18,Tabla243[],MATCH(Comercialización!K$14,Tabla243[#Headers],0),0))</f>
        <v>19948994</v>
      </c>
      <c r="L18" s="98">
        <v>8088000</v>
      </c>
      <c r="M18" s="98">
        <v>9500000</v>
      </c>
      <c r="N18" s="157">
        <v>16570000</v>
      </c>
      <c r="O18" s="98">
        <v>2000000</v>
      </c>
      <c r="P18" s="98">
        <v>1750000</v>
      </c>
      <c r="Q18" s="98">
        <v>2957000</v>
      </c>
      <c r="R18" s="98" t="str">
        <f>IF(VLOOKUP($A18,Tabla243[],MATCH(Comercialización!R$14,Tabla243[#Headers],0),0)="","",VLOOKUP($A18,Tabla243[],MATCH(Comercialización!R$14,Tabla243[#Headers],0),0))</f>
        <v/>
      </c>
      <c r="S18" s="98" t="str">
        <f>IF(VLOOKUP($A18,Tabla243[],MATCH(Comercialización!S$14,Tabla243[#Headers],0),0)="","",VLOOKUP($A18,Tabla243[],MATCH(Comercialización!S$14,Tabla243[#Headers],0),0))</f>
        <v/>
      </c>
      <c r="T18" s="98" t="str">
        <f>IF(VLOOKUP($A18,Tabla243[],MATCH(Comercialización!T$14,Tabla243[#Headers],0),0)="","",VLOOKUP($A18,Tabla243[],MATCH(Comercialización!T$14,Tabla243[#Headers],0),0))</f>
        <v/>
      </c>
      <c r="U18" s="98">
        <v>6707000</v>
      </c>
      <c r="V18" s="44">
        <f ca="1">IF(OR(Presentación!$C$1="",Presentación!$C$2=""),"-",IF(OR(OR(U18="",U18="-"),F18=0),"N/A",IF(U18/F18&gt;1,1,U18/F18)))</f>
        <v>1</v>
      </c>
      <c r="W18" s="285"/>
      <c r="X18" s="96" t="s">
        <v>743</v>
      </c>
      <c r="Y18" s="91" t="s">
        <v>744</v>
      </c>
      <c r="Z18" s="91"/>
    </row>
  </sheetData>
  <mergeCells count="17">
    <mergeCell ref="B8:Z8"/>
    <mergeCell ref="B5:Z5"/>
    <mergeCell ref="B6:G6"/>
    <mergeCell ref="H6:V6"/>
    <mergeCell ref="W6:Z6"/>
    <mergeCell ref="B7:Z7"/>
    <mergeCell ref="W15:W18"/>
    <mergeCell ref="B9:Z10"/>
    <mergeCell ref="B11:Z12"/>
    <mergeCell ref="B13:B14"/>
    <mergeCell ref="C13:G13"/>
    <mergeCell ref="H13:H14"/>
    <mergeCell ref="I13:V13"/>
    <mergeCell ref="W13:W14"/>
    <mergeCell ref="X13:X14"/>
    <mergeCell ref="Y13:Y14"/>
    <mergeCell ref="Z13:Z14"/>
  </mergeCells>
  <dataValidations count="1">
    <dataValidation type="list" allowBlank="1" showInputMessage="1" showErrorMessage="1" sqref="G15:G18">
      <formula1>"A,B,C"</formula1>
    </dataValidation>
  </dataValidations>
  <printOptions horizontalCentered="1" verticalCentered="1"/>
  <pageMargins left="0.45" right="0.45" top="0.76380000000000003" bottom="0.77359999999999995" header="0.37009999999999998" footer="0.37990000000000002"/>
  <pageSetup scale="2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LZ20"/>
  <sheetViews>
    <sheetView showGridLines="0" view="pageBreakPreview" topLeftCell="B15" zoomScale="20" zoomScaleNormal="60" zoomScaleSheetLayoutView="20" workbookViewId="0">
      <selection activeCell="D15" sqref="D15"/>
    </sheetView>
  </sheetViews>
  <sheetFormatPr baseColWidth="10" defaultRowHeight="15" x14ac:dyDescent="0.2"/>
  <cols>
    <col min="1" max="1" width="14.4257812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4" width="20.7109375" style="14" hidden="1" customWidth="1"/>
    <col min="15" max="17" width="20.7109375" style="14" customWidth="1"/>
    <col min="18"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745</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125.1" customHeight="1" thickBot="1" x14ac:dyDescent="0.3">
      <c r="A15" s="23" t="s">
        <v>555</v>
      </c>
      <c r="B15" s="291" t="s">
        <v>556</v>
      </c>
      <c r="C15" s="292" t="s">
        <v>557</v>
      </c>
      <c r="D15" s="92" t="s">
        <v>558</v>
      </c>
      <c r="E15" s="71" t="s">
        <v>76</v>
      </c>
      <c r="F15" s="41">
        <f ca="1">IF(OR(Presentación!$C$1="",Presentación!$C$2=""),"-",IF(Presentación!$C$1=Presentación!$C$2,VLOOKUP(Programas!A15,Tabla24[],MATCH(Presentación!$C$1,Tabla24[#Headers],0),0),IF(VLOOKUP(Programas!A15,Tabla24[[ID]:[Operación]],7,0)="Suma",SUM(OFFSET(Tabla24[[#Headers],[Operación]],MATCH(Programas!A15,Tabla24[ID],0),MATCH(Presentación!$C$1,Tabla24[[#Headers],[Enero]:[Diciembre]],0),1,MATCH(Presentación!$C$2,Tabla24[[#Headers],[Enero]:[Diciembre]],0)-MATCH(Presentación!$C$1,Tabla24[[#Headers],[Enero]:[Diciembre]],0)+1)),IF(VLOOKUP(Programas!A15,Tabla24[[ID]:[Operación]],7,0)="Promedio",AVERAGE(OFFSET(Tabla24[[#Headers],[Operación]],MATCH(Programas!A15,Tabla24[ID],0),MATCH(Presentación!$C$1,Tabla24[[#Headers],[Enero]:[Diciembre]],0),1,MATCH(Presentación!$C$2,Tabla24[[#Headers],[Enero]:[Diciembre]],0)-MATCH(Presentación!$C$1,Tabla24[[#Headers],[Enero]:[Diciembre]],0)+1)),IF(VLOOKUP(Programas!A15,Tabla24[[ID]:[Operación]],7,0)="Acumulativo",IF(ISTEXT(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f>
        <v>468</v>
      </c>
      <c r="G15" s="86" t="s">
        <v>192</v>
      </c>
      <c r="H15" s="293" t="s">
        <v>746</v>
      </c>
      <c r="I15" s="42">
        <f>IF(VLOOKUP($A15,Tabla243[],MATCH(Programas!I$14,Tabla243[#Headers],0),0)="","",VLOOKUP($A15,Tabla243[],MATCH(Programas!I$14,Tabla243[#Headers],0),0))</f>
        <v>177</v>
      </c>
      <c r="J15" s="42">
        <f>IF(VLOOKUP($A15,Tabla243[],MATCH(Programas!J$14,Tabla243[#Headers],0),0)="","",VLOOKUP($A15,Tabla243[],MATCH(Programas!J$14,Tabla243[#Headers],0),0))</f>
        <v>416</v>
      </c>
      <c r="K15" s="42">
        <f>IF(VLOOKUP($A15,Tabla243[],MATCH(Programas!K$14,Tabla243[#Headers],0),0)="","",VLOOKUP($A15,Tabla243[],MATCH(Programas!K$14,Tabla243[#Headers],0),0))</f>
        <v>412</v>
      </c>
      <c r="L15" s="42">
        <v>445</v>
      </c>
      <c r="M15" s="42">
        <v>366</v>
      </c>
      <c r="N15" s="42">
        <v>381</v>
      </c>
      <c r="O15" s="42">
        <v>360</v>
      </c>
      <c r="P15" s="42">
        <v>347</v>
      </c>
      <c r="Q15" s="42">
        <v>436</v>
      </c>
      <c r="R15" s="42" t="str">
        <f>IF(VLOOKUP($A15,Tabla243[],MATCH(Programas!R$14,Tabla243[#Headers],0),0)="","",VLOOKUP($A15,Tabla243[],MATCH(Programas!R$14,Tabla243[#Headers],0),0))</f>
        <v/>
      </c>
      <c r="S15" s="42" t="str">
        <f>IF(VLOOKUP($A15,Tabla243[],MATCH(Programas!S$14,Tabla243[#Headers],0),0)="","",VLOOKUP($A15,Tabla243[],MATCH(Programas!S$14,Tabla243[#Headers],0),0))</f>
        <v/>
      </c>
      <c r="T15" s="42" t="str">
        <f>IF(VLOOKUP($A15,Tabla243[],MATCH(Programas!T$14,Tabla243[#Headers],0),0)="","",VLOOKUP($A15,Tabla243[],MATCH(Programas!T$14,Tabla243[#Headers],0),0))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1143</v>
      </c>
      <c r="V15" s="44">
        <f ca="1">IF(OR(Presentación!$C$1="",Presentación!$C$2=""),"-",IF(OR(OR(U15="",U15="-"),F15=0),"N/A",IF(U15/F15&gt;1,1,U15/F15)))</f>
        <v>1</v>
      </c>
      <c r="W15" s="292" t="s">
        <v>750</v>
      </c>
      <c r="X15" s="286" t="s">
        <v>751</v>
      </c>
      <c r="Y15" s="289" t="s">
        <v>752</v>
      </c>
      <c r="Z15" s="290"/>
    </row>
    <row r="16" spans="1:1014" ht="125.1" customHeight="1" thickBot="1" x14ac:dyDescent="0.25">
      <c r="A16" s="62" t="s">
        <v>559</v>
      </c>
      <c r="B16" s="287"/>
      <c r="C16" s="292"/>
      <c r="D16" s="92" t="s">
        <v>175</v>
      </c>
      <c r="E16" s="71" t="s">
        <v>76</v>
      </c>
      <c r="F16" s="41">
        <f ca="1">IF(OR(Presentación!$C$1="",Presentación!$C$2=""),"-",IF(Presentación!$C$1=Presentación!$C$2,VLOOKUP(Programas!A16,Tabla24[],MATCH(Presentación!$C$1,Tabla24[#Headers],0),0),IF(VLOOKUP(Programas!A16,Tabla24[[ID]:[Operación]],7,0)="Suma",SUM(OFFSET(Tabla24[[#Headers],[Operación]],MATCH(Programas!A16,Tabla24[ID],0),MATCH(Presentación!$C$1,Tabla24[[#Headers],[Enero]:[Diciembre]],0),1,MATCH(Presentación!$C$2,Tabla24[[#Headers],[Enero]:[Diciembre]],0)-MATCH(Presentación!$C$1,Tabla24[[#Headers],[Enero]:[Diciembre]],0)+1)),IF(VLOOKUP(Programas!A16,Tabla24[[ID]:[Operación]],7,0)="Promedio",AVERAGE(OFFSET(Tabla24[[#Headers],[Operación]],MATCH(Programas!A16,Tabla24[ID],0),MATCH(Presentación!$C$1,Tabla24[[#Headers],[Enero]:[Diciembre]],0),1,MATCH(Presentación!$C$2,Tabla24[[#Headers],[Enero]:[Diciembre]],0)-MATCH(Presentación!$C$1,Tabla24[[#Headers],[Enero]:[Diciembre]],0)+1)),IF(VLOOKUP(Programas!A16,Tabla24[[ID]:[Operación]],7,0)="Acumulativo",IF(ISTEXT(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f>
        <v>163800</v>
      </c>
      <c r="G16" s="86" t="s">
        <v>192</v>
      </c>
      <c r="H16" s="293"/>
      <c r="I16" s="42">
        <f>IF(VLOOKUP($A16,Tabla243[],MATCH(Programas!I$14,Tabla243[#Headers],0),0)="","",VLOOKUP($A16,Tabla243[],MATCH(Programas!I$14,Tabla243[#Headers],0),0))</f>
        <v>61950</v>
      </c>
      <c r="J16" s="42">
        <f>IF(VLOOKUP($A16,Tabla243[],MATCH(Programas!J$14,Tabla243[#Headers],0),0)="","",VLOOKUP($A16,Tabla243[],MATCH(Programas!J$14,Tabla243[#Headers],0),0))</f>
        <v>145600</v>
      </c>
      <c r="K16" s="42">
        <f>IF(VLOOKUP($A16,Tabla243[],MATCH(Programas!K$14,Tabla243[#Headers],0),0)="","",VLOOKUP($A16,Tabla243[],MATCH(Programas!K$14,Tabla243[#Headers],0),0))</f>
        <v>144200</v>
      </c>
      <c r="L16" s="42">
        <v>155750</v>
      </c>
      <c r="M16" s="42">
        <v>128100</v>
      </c>
      <c r="N16" s="42">
        <v>133350</v>
      </c>
      <c r="O16" s="42">
        <v>126000</v>
      </c>
      <c r="P16" s="42">
        <v>121450</v>
      </c>
      <c r="Q16" s="42">
        <v>152600</v>
      </c>
      <c r="R16" s="42" t="str">
        <f>IF(VLOOKUP($A16,Tabla243[],MATCH(Programas!R$14,Tabla243[#Headers],0),0)="","",VLOOKUP($A16,Tabla243[],MATCH(Programas!R$14,Tabla243[#Headers],0),0))</f>
        <v/>
      </c>
      <c r="S16" s="42" t="str">
        <f>IF(VLOOKUP($A16,Tabla243[],MATCH(Programas!S$14,Tabla243[#Headers],0),0)="","",VLOOKUP($A16,Tabla243[],MATCH(Programas!S$14,Tabla243[#Headers],0),0))</f>
        <v/>
      </c>
      <c r="T16" s="42" t="str">
        <f>IF(VLOOKUP($A16,Tabla243[],MATCH(Programas!T$14,Tabla243[#Headers],0),0)="","",VLOOKUP($A16,Tabla243[],MATCH(Programas!T$14,Tabla243[#Headers],0),0))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400050</v>
      </c>
      <c r="V16" s="44">
        <f ca="1">IF(OR(Presentación!$C$1="",Presentación!$C$2=""),"-",IF(OR(OR(U16="",U16="-"),F16=0),"N/A",IF(U16/F16&gt;1,1,U16/F16)))</f>
        <v>1</v>
      </c>
      <c r="W16" s="292"/>
      <c r="X16" s="287"/>
      <c r="Y16" s="289"/>
      <c r="Z16" s="290"/>
    </row>
    <row r="17" spans="1:26" ht="125.1" customHeight="1" thickBot="1" x14ac:dyDescent="0.25">
      <c r="A17" s="62" t="s">
        <v>560</v>
      </c>
      <c r="B17" s="287"/>
      <c r="C17" s="292" t="s">
        <v>561</v>
      </c>
      <c r="D17" s="92" t="s">
        <v>562</v>
      </c>
      <c r="E17" s="71" t="s">
        <v>76</v>
      </c>
      <c r="F17" s="41">
        <f ca="1">IF(OR(Presentación!$C$1="",Presentación!$C$2=""),"-",IF(Presentación!$C$1=Presentación!$C$2,VLOOKUP(Programas!A17,Tabla24[],MATCH(Presentación!$C$1,Tabla24[#Headers],0),0),IF(VLOOKUP(Programas!A17,Tabla24[[ID]:[Operación]],7,0)="Suma",SUM(OFFSET(Tabla24[[#Headers],[Operación]],MATCH(Programas!A17,Tabla24[ID],0),MATCH(Presentación!$C$1,Tabla24[[#Headers],[Enero]:[Diciembre]],0),1,MATCH(Presentación!$C$2,Tabla24[[#Headers],[Enero]:[Diciembre]],0)-MATCH(Presentación!$C$1,Tabla24[[#Headers],[Enero]:[Diciembre]],0)+1)),IF(VLOOKUP(Programas!A17,Tabla24[[ID]:[Operación]],7,0)="Promedio",AVERAGE(OFFSET(Tabla24[[#Headers],[Operación]],MATCH(Programas!A17,Tabla24[ID],0),MATCH(Presentación!$C$1,Tabla24[[#Headers],[Enero]:[Diciembre]],0),1,MATCH(Presentación!$C$2,Tabla24[[#Headers],[Enero]:[Diciembre]],0)-MATCH(Presentación!$C$1,Tabla24[[#Headers],[Enero]:[Diciembre]],0)+1)),IF(VLOOKUP(Programas!A17,Tabla24[[ID]:[Operación]],7,0)="Acumulativo",IF(ISTEXT(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f>
        <v>700</v>
      </c>
      <c r="G17" s="86" t="s">
        <v>747</v>
      </c>
      <c r="H17" s="293" t="s">
        <v>748</v>
      </c>
      <c r="I17" s="42">
        <f>IF(VLOOKUP($A17,Tabla243[],MATCH(Programas!I$14,Tabla243[#Headers],0),0)="","",VLOOKUP($A17,Tabla243[],MATCH(Programas!I$14,Tabla243[#Headers],0),0))</f>
        <v>350</v>
      </c>
      <c r="J17" s="42">
        <f>IF(VLOOKUP($A17,Tabla243[],MATCH(Programas!J$14,Tabla243[#Headers],0),0)="","",VLOOKUP($A17,Tabla243[],MATCH(Programas!J$14,Tabla243[#Headers],0),0))</f>
        <v>353</v>
      </c>
      <c r="K17" s="42">
        <f>IF(VLOOKUP($A17,Tabla243[],MATCH(Programas!K$14,Tabla243[#Headers],0),0)="","",VLOOKUP($A17,Tabla243[],MATCH(Programas!K$14,Tabla243[#Headers],0),0))</f>
        <v>394</v>
      </c>
      <c r="L17" s="42">
        <v>388</v>
      </c>
      <c r="M17" s="42">
        <v>395</v>
      </c>
      <c r="N17" s="42">
        <v>365</v>
      </c>
      <c r="O17" s="42">
        <v>425</v>
      </c>
      <c r="P17" s="42">
        <v>370</v>
      </c>
      <c r="Q17" s="42">
        <v>430</v>
      </c>
      <c r="R17" s="42" t="str">
        <f>IF(VLOOKUP($A17,Tabla243[],MATCH(Programas!R$14,Tabla243[#Headers],0),0)="","",VLOOKUP($A17,Tabla243[],MATCH(Programas!R$14,Tabla243[#Headers],0),0))</f>
        <v/>
      </c>
      <c r="S17" s="42" t="str">
        <f>IF(VLOOKUP($A17,Tabla243[],MATCH(Programas!S$14,Tabla243[#Headers],0),0)="","",VLOOKUP($A17,Tabla243[],MATCH(Programas!S$14,Tabla243[#Headers],0),0))</f>
        <v/>
      </c>
      <c r="T17" s="42" t="str">
        <f>IF(VLOOKUP($A17,Tabla243[],MATCH(Programas!T$14,Tabla243[#Headers],0),0)="","",VLOOKUP($A17,Tabla243[],MATCH(Programas!T$14,Tabla243[#Headers],0),0))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1225</v>
      </c>
      <c r="V17" s="44">
        <f ca="1">IF(OR(Presentación!$C$1="",Presentación!$C$2=""),"-",IF(OR(OR(U17="",U17="-"),F17=0),"N/A",IF(U17/F17&gt;1,1,U17/F17)))</f>
        <v>1</v>
      </c>
      <c r="W17" s="292"/>
      <c r="X17" s="287"/>
      <c r="Y17" s="289"/>
      <c r="Z17" s="290"/>
    </row>
    <row r="18" spans="1:26" ht="125.1" customHeight="1" thickBot="1" x14ac:dyDescent="0.25">
      <c r="A18" s="62" t="s">
        <v>563</v>
      </c>
      <c r="B18" s="287"/>
      <c r="C18" s="292"/>
      <c r="D18" s="92" t="s">
        <v>175</v>
      </c>
      <c r="E18" s="71" t="s">
        <v>76</v>
      </c>
      <c r="F18" s="41">
        <f ca="1">IF(OR(Presentación!$C$1="",Presentación!$C$2=""),"-",IF(Presentación!$C$1=Presentación!$C$2,VLOOKUP(Programas!A18,Tabla24[],MATCH(Presentación!$C$1,Tabla24[#Headers],0),0),IF(VLOOKUP(Programas!A18,Tabla24[[ID]:[Operación]],7,0)="Suma",SUM(OFFSET(Tabla24[[#Headers],[Operación]],MATCH(Programas!A18,Tabla24[ID],0),MATCH(Presentación!$C$1,Tabla24[[#Headers],[Enero]:[Diciembre]],0),1,MATCH(Presentación!$C$2,Tabla24[[#Headers],[Enero]:[Diciembre]],0)-MATCH(Presentación!$C$1,Tabla24[[#Headers],[Enero]:[Diciembre]],0)+1)),IF(VLOOKUP(Programas!A18,Tabla24[[ID]:[Operación]],7,0)="Promedio",AVERAGE(OFFSET(Tabla24[[#Headers],[Operación]],MATCH(Programas!A18,Tabla24[ID],0),MATCH(Presentación!$C$1,Tabla24[[#Headers],[Enero]:[Diciembre]],0),1,MATCH(Presentación!$C$2,Tabla24[[#Headers],[Enero]:[Diciembre]],0)-MATCH(Presentación!$C$1,Tabla24[[#Headers],[Enero]:[Diciembre]],0)+1)),IF(VLOOKUP(Programas!A18,Tabla24[[ID]:[Operación]],7,0)="Acumulativo",IF(ISTEXT(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f>
        <v>980000</v>
      </c>
      <c r="G18" s="86" t="s">
        <v>747</v>
      </c>
      <c r="H18" s="293"/>
      <c r="I18" s="42">
        <f>IF(VLOOKUP($A18,Tabla243[],MATCH(Programas!I$14,Tabla243[#Headers],0),0)="","",VLOOKUP($A18,Tabla243[],MATCH(Programas!I$14,Tabla243[#Headers],0),0))</f>
        <v>490000</v>
      </c>
      <c r="J18" s="42">
        <f>IF(VLOOKUP($A18,Tabla243[],MATCH(Programas!J$14,Tabla243[#Headers],0),0)="","",VLOOKUP($A18,Tabla243[],MATCH(Programas!J$14,Tabla243[#Headers],0),0))</f>
        <v>494200</v>
      </c>
      <c r="K18" s="42">
        <f>IF(VLOOKUP($A18,Tabla243[],MATCH(Programas!K$14,Tabla243[#Headers],0),0)="","",VLOOKUP($A18,Tabla243[],MATCH(Programas!K$14,Tabla243[#Headers],0),0))</f>
        <v>551600</v>
      </c>
      <c r="L18" s="42">
        <v>543200</v>
      </c>
      <c r="M18" s="42">
        <v>553000</v>
      </c>
      <c r="N18" s="42">
        <v>511000</v>
      </c>
      <c r="O18" s="42">
        <v>595000</v>
      </c>
      <c r="P18" s="42">
        <v>518000</v>
      </c>
      <c r="Q18" s="42">
        <v>602000</v>
      </c>
      <c r="R18" s="42" t="str">
        <f>IF(VLOOKUP($A18,Tabla243[],MATCH(Programas!R$14,Tabla243[#Headers],0),0)="","",VLOOKUP($A18,Tabla243[],MATCH(Programas!R$14,Tabla243[#Headers],0),0))</f>
        <v/>
      </c>
      <c r="S18" s="42" t="str">
        <f>IF(VLOOKUP($A18,Tabla243[],MATCH(Programas!S$14,Tabla243[#Headers],0),0)="","",VLOOKUP($A18,Tabla243[],MATCH(Programas!S$14,Tabla243[#Headers],0),0))</f>
        <v/>
      </c>
      <c r="T18" s="42" t="str">
        <f>IF(VLOOKUP($A18,Tabla243[],MATCH(Programas!T$14,Tabla243[#Headers],0),0)="","",VLOOKUP($A18,Tabla243[],MATCH(Programas!T$14,Tabla243[#Headers],0),0))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1715000</v>
      </c>
      <c r="V18" s="44">
        <f ca="1">IF(OR(Presentación!$C$1="",Presentación!$C$2=""),"-",IF(OR(OR(U18="",U18="-"),F18=0),"N/A",IF(U18/F18&gt;1,1,U18/F18)))</f>
        <v>1</v>
      </c>
      <c r="W18" s="292"/>
      <c r="X18" s="287"/>
      <c r="Y18" s="289"/>
      <c r="Z18" s="290"/>
    </row>
    <row r="19" spans="1:26" ht="125.1" customHeight="1" thickBot="1" x14ac:dyDescent="0.25">
      <c r="A19" s="62" t="s">
        <v>564</v>
      </c>
      <c r="B19" s="287"/>
      <c r="C19" s="292" t="s">
        <v>565</v>
      </c>
      <c r="D19" s="92" t="s">
        <v>566</v>
      </c>
      <c r="E19" s="71" t="s">
        <v>76</v>
      </c>
      <c r="F19" s="41">
        <f ca="1">IF(OR(Presentación!$C$1="",Presentación!$C$2=""),"-",IF(Presentación!$C$1=Presentación!$C$2,VLOOKUP(Programas!A19,Tabla24[],MATCH(Presentación!$C$1,Tabla24[#Headers],0),0),IF(VLOOKUP(Programas!A19,Tabla24[[ID]:[Operación]],7,0)="Suma",SUM(OFFSET(Tabla24[[#Headers],[Operación]],MATCH(Programas!A19,Tabla24[ID],0),MATCH(Presentación!$C$1,Tabla24[[#Headers],[Enero]:[Diciembre]],0),1,MATCH(Presentación!$C$2,Tabla24[[#Headers],[Enero]:[Diciembre]],0)-MATCH(Presentación!$C$1,Tabla24[[#Headers],[Enero]:[Diciembre]],0)+1)),IF(VLOOKUP(Programas!A19,Tabla24[[ID]:[Operación]],7,0)="Promedio",AVERAGE(OFFSET(Tabla24[[#Headers],[Operación]],MATCH(Programas!A19,Tabla24[ID],0),MATCH(Presentación!$C$1,Tabla24[[#Headers],[Enero]:[Diciembre]],0),1,MATCH(Presentación!$C$2,Tabla24[[#Headers],[Enero]:[Diciembre]],0)-MATCH(Presentación!$C$1,Tabla24[[#Headers],[Enero]:[Diciembre]],0)+1)),IF(VLOOKUP(Programas!A19,Tabla24[[ID]:[Operación]],7,0)="Acumulativo",IF(ISTEXT(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f>
        <v>0</v>
      </c>
      <c r="G19" s="294" t="s">
        <v>747</v>
      </c>
      <c r="H19" s="293" t="s">
        <v>749</v>
      </c>
      <c r="I19" s="42">
        <f>IF(VLOOKUP($A19,Tabla243[],MATCH(Programas!I$14,Tabla243[#Headers],0),0)="","",VLOOKUP($A19,Tabla243[],MATCH(Programas!I$14,Tabla243[#Headers],0),0))</f>
        <v>2</v>
      </c>
      <c r="J19" s="42">
        <f>IF(VLOOKUP($A19,Tabla243[],MATCH(Programas!J$14,Tabla243[#Headers],0),0)="","",VLOOKUP($A19,Tabla243[],MATCH(Programas!J$14,Tabla243[#Headers],0),0))</f>
        <v>0</v>
      </c>
      <c r="K19" s="42">
        <f>IF(VLOOKUP($A19,Tabla243[],MATCH(Programas!K$14,Tabla243[#Headers],0),0)="","",VLOOKUP($A19,Tabla243[],MATCH(Programas!K$14,Tabla243[#Headers],0),0))</f>
        <v>0</v>
      </c>
      <c r="L19" s="42">
        <v>0</v>
      </c>
      <c r="M19" s="42">
        <v>4</v>
      </c>
      <c r="N19" s="42">
        <v>1</v>
      </c>
      <c r="O19" s="42">
        <v>1</v>
      </c>
      <c r="P19" s="42">
        <v>0</v>
      </c>
      <c r="Q19" s="42">
        <v>0</v>
      </c>
      <c r="R19" s="42" t="str">
        <f>IF(VLOOKUP($A19,Tabla243[],MATCH(Programas!R$14,Tabla243[#Headers],0),0)="","",VLOOKUP($A19,Tabla243[],MATCH(Programas!R$14,Tabla243[#Headers],0),0))</f>
        <v/>
      </c>
      <c r="S19" s="42" t="str">
        <f>IF(VLOOKUP($A19,Tabla243[],MATCH(Programas!S$14,Tabla243[#Headers],0),0)="","",VLOOKUP($A19,Tabla243[],MATCH(Programas!S$14,Tabla243[#Headers],0),0))</f>
        <v/>
      </c>
      <c r="T19" s="42" t="str">
        <f>IF(VLOOKUP($A19,Tabla243[],MATCH(Programas!T$14,Tabla243[#Headers],0),0)="","",VLOOKUP($A19,Tabla243[],MATCH(Programas!T$14,Tabla243[#Headers],0),0))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t="str">
        <f ca="1">IF(OR(Presentación!$C$1="",Presentación!$C$2=""),"-",IF(OR(OR(U19="",U19="-"),F19=0),"N/A",IF(U19/F19&gt;1,1,U19/F19)))</f>
        <v>N/A</v>
      </c>
      <c r="W19" s="292"/>
      <c r="X19" s="287"/>
      <c r="Y19" s="289"/>
      <c r="Z19" s="290"/>
    </row>
    <row r="20" spans="1:26" ht="125.1" customHeight="1" thickBot="1" x14ac:dyDescent="0.25">
      <c r="A20" s="62" t="s">
        <v>567</v>
      </c>
      <c r="B20" s="288"/>
      <c r="C20" s="292"/>
      <c r="D20" s="92" t="s">
        <v>175</v>
      </c>
      <c r="E20" s="71" t="s">
        <v>76</v>
      </c>
      <c r="F20" s="41">
        <f ca="1">IF(OR(Presentación!$C$1="",Presentación!$C$2=""),"-",IF(Presentación!$C$1=Presentación!$C$2,VLOOKUP(Programas!A20,Tabla24[],MATCH(Presentación!$C$1,Tabla24[#Headers],0),0),IF(VLOOKUP(Programas!A20,Tabla24[[ID]:[Operación]],7,0)="Suma",SUM(OFFSET(Tabla24[[#Headers],[Operación]],MATCH(Programas!A20,Tabla24[ID],0),MATCH(Presentación!$C$1,Tabla24[[#Headers],[Enero]:[Diciembre]],0),1,MATCH(Presentación!$C$2,Tabla24[[#Headers],[Enero]:[Diciembre]],0)-MATCH(Presentación!$C$1,Tabla24[[#Headers],[Enero]:[Diciembre]],0)+1)),IF(VLOOKUP(Programas!A20,Tabla24[[ID]:[Operación]],7,0)="Promedio",AVERAGE(OFFSET(Tabla24[[#Headers],[Operación]],MATCH(Programas!A20,Tabla24[ID],0),MATCH(Presentación!$C$1,Tabla24[[#Headers],[Enero]:[Diciembre]],0),1,MATCH(Presentación!$C$2,Tabla24[[#Headers],[Enero]:[Diciembre]],0)-MATCH(Presentación!$C$1,Tabla24[[#Headers],[Enero]:[Diciembre]],0)+1)),IF(VLOOKUP(Programas!A20,Tabla24[[ID]:[Operación]],7,0)="Acumulativo",IF(ISTEXT(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f>
        <v>0</v>
      </c>
      <c r="G20" s="294"/>
      <c r="H20" s="293"/>
      <c r="I20" s="42">
        <f>IF(VLOOKUP($A20,Tabla243[],MATCH(Programas!I$14,Tabla243[#Headers],0),0)="","",VLOOKUP($A20,Tabla243[],MATCH(Programas!I$14,Tabla243[#Headers],0),0))</f>
        <v>105000</v>
      </c>
      <c r="J20" s="42">
        <f>IF(VLOOKUP($A20,Tabla243[],MATCH(Programas!J$14,Tabla243[#Headers],0),0)="","",VLOOKUP($A20,Tabla243[],MATCH(Programas!J$14,Tabla243[#Headers],0),0))</f>
        <v>0</v>
      </c>
      <c r="K20" s="42">
        <f>IF(VLOOKUP($A20,Tabla243[],MATCH(Programas!K$14,Tabla243[#Headers],0),0)="","",VLOOKUP($A20,Tabla243[],MATCH(Programas!K$14,Tabla243[#Headers],0),0))</f>
        <v>0</v>
      </c>
      <c r="L20" s="42">
        <v>0</v>
      </c>
      <c r="M20" s="42">
        <v>236250</v>
      </c>
      <c r="N20" s="42">
        <v>15000</v>
      </c>
      <c r="O20" s="42">
        <v>15000</v>
      </c>
      <c r="P20" s="42">
        <v>0</v>
      </c>
      <c r="Q20" s="42">
        <v>0</v>
      </c>
      <c r="R20" s="42" t="str">
        <f>IF(VLOOKUP($A20,Tabla243[],MATCH(Programas!R$14,Tabla243[#Headers],0),0)="","",VLOOKUP($A20,Tabla243[],MATCH(Programas!R$14,Tabla243[#Headers],0),0))</f>
        <v/>
      </c>
      <c r="S20" s="42" t="str">
        <f>IF(VLOOKUP($A20,Tabla243[],MATCH(Programas!S$14,Tabla243[#Headers],0),0)="","",VLOOKUP($A20,Tabla243[],MATCH(Programas!S$14,Tabla243[#Headers],0),0))</f>
        <v/>
      </c>
      <c r="T20" s="42" t="str">
        <f>IF(VLOOKUP($A20,Tabla243[],MATCH(Programas!T$14,Tabla243[#Headers],0),0)="","",VLOOKUP($A20,Tabla243[],MATCH(Programas!T$14,Tabla243[#Headers],0),0))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15000</v>
      </c>
      <c r="V20" s="44" t="str">
        <f ca="1">IF(OR(Presentación!$C$1="",Presentación!$C$2=""),"-",IF(OR(OR(U20="",U20="-"),F20=0),"N/A",IF(U20/F20&gt;1,1,U20/F20)))</f>
        <v>N/A</v>
      </c>
      <c r="W20" s="292"/>
      <c r="X20" s="288"/>
      <c r="Y20" s="289"/>
      <c r="Z20" s="290"/>
    </row>
  </sheetData>
  <mergeCells count="28">
    <mergeCell ref="B8:Z8"/>
    <mergeCell ref="B5:Z5"/>
    <mergeCell ref="B6:G6"/>
    <mergeCell ref="H6:V6"/>
    <mergeCell ref="W6:Z6"/>
    <mergeCell ref="B7:Z7"/>
    <mergeCell ref="B9:Z10"/>
    <mergeCell ref="B11:Z12"/>
    <mergeCell ref="B13:B14"/>
    <mergeCell ref="C13:G13"/>
    <mergeCell ref="H13:H14"/>
    <mergeCell ref="I13:V13"/>
    <mergeCell ref="W13:W14"/>
    <mergeCell ref="X13:X14"/>
    <mergeCell ref="Y13:Y14"/>
    <mergeCell ref="Z13:Z14"/>
    <mergeCell ref="X15:X20"/>
    <mergeCell ref="Y15:Y20"/>
    <mergeCell ref="Z15:Z20"/>
    <mergeCell ref="B15:B20"/>
    <mergeCell ref="C15:C16"/>
    <mergeCell ref="C17:C18"/>
    <mergeCell ref="C19:C20"/>
    <mergeCell ref="H15:H16"/>
    <mergeCell ref="H17:H18"/>
    <mergeCell ref="G19:G20"/>
    <mergeCell ref="H19:H20"/>
    <mergeCell ref="W15:W20"/>
  </mergeCells>
  <dataValidations count="2">
    <dataValidation type="list" allowBlank="1" showInputMessage="1" showErrorMessage="1" sqref="G15:G19">
      <formula1>"A,B,C"</formula1>
    </dataValidation>
    <dataValidation type="list" allowBlank="1" showInputMessage="1" showErrorMessage="1" sqref="E15:E20">
      <formula1>"Unidad,Porcentaje,Monetario"</formula1>
    </dataValidation>
  </dataValidations>
  <printOptions horizontalCentered="1" verticalCentered="1"/>
  <pageMargins left="0.45" right="0.45" top="0.76380000000000003" bottom="0.77359999999999995" header="0.37009999999999998" footer="0.37990000000000002"/>
  <pageSetup scale="29"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LZ18"/>
  <sheetViews>
    <sheetView showGridLines="0" view="pageBreakPreview" topLeftCell="B1" zoomScale="20" zoomScaleNormal="60" zoomScaleSheetLayoutView="20" workbookViewId="0">
      <selection activeCell="X38" sqref="X38"/>
    </sheetView>
  </sheetViews>
  <sheetFormatPr baseColWidth="10" defaultRowHeight="15" x14ac:dyDescent="0.2"/>
  <cols>
    <col min="1" max="1" width="10.8554687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4" width="20.7109375" style="14" hidden="1" customWidth="1"/>
    <col min="15" max="17" width="20.7109375" style="14" customWidth="1"/>
    <col min="18"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753</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150" customHeight="1" thickBot="1" x14ac:dyDescent="0.3">
      <c r="A15" s="23" t="s">
        <v>623</v>
      </c>
      <c r="B15" s="83" t="s">
        <v>198</v>
      </c>
      <c r="C15" s="70" t="s">
        <v>179</v>
      </c>
      <c r="D15" s="71" t="s">
        <v>180</v>
      </c>
      <c r="E15" s="71" t="s">
        <v>76</v>
      </c>
      <c r="F15" s="41">
        <f ca="1">IF(OR(Presentación!$C$1="",Presentación!$C$2=""),"-",IF(Presentación!$C$1=Presentación!$C$2,VLOOKUP('Dirección Ejecutiva'!A15,Tabla24[],MATCH(Presentación!$C$1,Tabla24[#Headers],0),0),IF(VLOOKUP('Dirección Ejecutiva'!A15,Tabla24[[ID]:[Operación]],7,0)="Suma",SUM(OFFSET(Tabla24[[#Headers],[Operación]],MATCH('Dirección Ejecutiva'!A15,Tabla24[ID],0),MATCH(Presentación!$C$1,Tabla24[[#Headers],[Enero]:[Diciembre]],0),1,MATCH(Presentación!$C$2,Tabla24[[#Headers],[Enero]:[Diciembre]],0)-MATCH(Presentación!$C$1,Tabla24[[#Headers],[Enero]:[Diciembre]],0)+1)),IF(VLOOKUP('Dirección Ejecutiva'!A15,Tabla24[[ID]:[Operación]],7,0)="Promedio",AVERAGE(OFFSET(Tabla24[[#Headers],[Operación]],MATCH('Dirección Ejecutiva'!A15,Tabla24[ID],0),MATCH(Presentación!$C$1,Tabla24[[#Headers],[Enero]:[Diciembre]],0),1,MATCH(Presentación!$C$2,Tabla24[[#Headers],[Enero]:[Diciembre]],0)-MATCH(Presentación!$C$1,Tabla24[[#Headers],[Enero]:[Diciembre]],0)+1)),IF(VLOOKUP('Dirección Ejecutiva'!A15,Tabla24[[ID]:[Operación]],7,0)="Acumulativo",IF(ISTEXT(VLOOKUP('Dirección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f>
        <v>1</v>
      </c>
      <c r="G15" s="86" t="s">
        <v>192</v>
      </c>
      <c r="H15" s="46" t="s">
        <v>754</v>
      </c>
      <c r="I15" s="42">
        <f>IF(VLOOKUP($A15,Tabla243[],MATCH('Dirección Ejecutiva'!I$14,Tabla243[#Headers],0),0)="","",VLOOKUP($A15,Tabla243[],MATCH('Dirección Ejecutiva'!I$14,Tabla243[#Headers],0),0))</f>
        <v>0</v>
      </c>
      <c r="J15" s="42">
        <f>IF(VLOOKUP($A15,Tabla243[],MATCH('Dirección Ejecutiva'!J$14,Tabla243[#Headers],0),0)="","",VLOOKUP($A15,Tabla243[],MATCH('Dirección Ejecutiva'!J$14,Tabla243[#Headers],0),0))</f>
        <v>0</v>
      </c>
      <c r="K15" s="42">
        <f>IF(VLOOKUP($A15,Tabla243[],MATCH('Dirección Ejecutiva'!K$14,Tabla243[#Headers],0),0)="","",VLOOKUP($A15,Tabla243[],MATCH('Dirección Ejecutiva'!K$14,Tabla243[#Headers],0),0))</f>
        <v>0</v>
      </c>
      <c r="L15" s="42">
        <v>0</v>
      </c>
      <c r="M15" s="42">
        <v>0</v>
      </c>
      <c r="N15" s="42">
        <v>0</v>
      </c>
      <c r="O15" s="42">
        <v>0</v>
      </c>
      <c r="P15" s="42">
        <v>0</v>
      </c>
      <c r="Q15" s="42">
        <v>0</v>
      </c>
      <c r="R15" s="42" t="str">
        <f>IF(VLOOKUP($A15,Tabla243[],MATCH('Dirección Ejecutiva'!R$14,Tabla243[#Headers],0),0)="","",VLOOKUP($A15,Tabla243[],MATCH('Dirección Ejecutiva'!R$14,Tabla243[#Headers],0),0))</f>
        <v/>
      </c>
      <c r="S15" s="42" t="str">
        <f>IF(VLOOKUP($A15,Tabla243[],MATCH('Dirección Ejecutiva'!S$14,Tabla243[#Headers],0),0)="","",VLOOKUP($A15,Tabla243[],MATCH('Dirección Ejecutiva'!S$14,Tabla243[#Headers],0),0))</f>
        <v/>
      </c>
      <c r="T15" s="42" t="str">
        <f>IF(VLOOKUP($A15,Tabla243[],MATCH('Dirección Ejecutiva'!T$14,Tabla243[#Headers],0),0)="","",VLOOKUP($A15,Tabla243[],MATCH('Dirección Ejecutiva'!T$14,Tabla243[#Headers],0),0))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f ca="1">IF(OR(Presentación!$C$1="",Presentación!$C$2=""),"-",IF(OR(OR(U15="",U15="-"),F15=0),"N/A",IF(U15/F15&gt;1,1,U15/F15)))</f>
        <v>0</v>
      </c>
      <c r="W15" s="99" t="s">
        <v>758</v>
      </c>
      <c r="X15" s="45" t="s">
        <v>759</v>
      </c>
      <c r="Y15" s="46" t="s">
        <v>760</v>
      </c>
      <c r="Z15" s="45" t="s">
        <v>761</v>
      </c>
    </row>
    <row r="16" spans="1:1014" ht="150" customHeight="1" thickBot="1" x14ac:dyDescent="0.25">
      <c r="A16" s="62" t="s">
        <v>624</v>
      </c>
      <c r="B16" s="83" t="s">
        <v>199</v>
      </c>
      <c r="C16" s="70" t="s">
        <v>181</v>
      </c>
      <c r="D16" s="71" t="s">
        <v>182</v>
      </c>
      <c r="E16" s="71" t="s">
        <v>76</v>
      </c>
      <c r="F16" s="41">
        <f ca="1">IF(OR(Presentación!$C$1="",Presentación!$C$2=""),"-",IF(Presentación!$C$1=Presentación!$C$2,VLOOKUP('Dirección Ejecutiva'!A16,Tabla24[],MATCH(Presentación!$C$1,Tabla24[#Headers],0),0),IF(VLOOKUP('Dirección Ejecutiva'!A16,Tabla24[[ID]:[Operación]],7,0)="Suma",SUM(OFFSET(Tabla24[[#Headers],[Operación]],MATCH('Dirección Ejecutiva'!A16,Tabla24[ID],0),MATCH(Presentación!$C$1,Tabla24[[#Headers],[Enero]:[Diciembre]],0),1,MATCH(Presentación!$C$2,Tabla24[[#Headers],[Enero]:[Diciembre]],0)-MATCH(Presentación!$C$1,Tabla24[[#Headers],[Enero]:[Diciembre]],0)+1)),IF(VLOOKUP('Dirección Ejecutiva'!A16,Tabla24[[ID]:[Operación]],7,0)="Promedio",AVERAGE(OFFSET(Tabla24[[#Headers],[Operación]],MATCH('Dirección Ejecutiva'!A16,Tabla24[ID],0),MATCH(Presentación!$C$1,Tabla24[[#Headers],[Enero]:[Diciembre]],0),1,MATCH(Presentación!$C$2,Tabla24[[#Headers],[Enero]:[Diciembre]],0)-MATCH(Presentación!$C$1,Tabla24[[#Headers],[Enero]:[Diciembre]],0)+1)),IF(VLOOKUP('Dirección Ejecutiva'!A16,Tabla24[[ID]:[Operación]],7,0)="Acumulativo",IF(ISTEXT(VLOOKUP('Dirección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f>
        <v>3</v>
      </c>
      <c r="G16" s="86" t="s">
        <v>747</v>
      </c>
      <c r="H16" s="46" t="s">
        <v>755</v>
      </c>
      <c r="I16" s="42">
        <f>IF(VLOOKUP($A16,Tabla243[],MATCH('Dirección Ejecutiva'!I$14,Tabla243[#Headers],0),0)="","",VLOOKUP($A16,Tabla243[],MATCH('Dirección Ejecutiva'!I$14,Tabla243[#Headers],0),0))</f>
        <v>1</v>
      </c>
      <c r="J16" s="42">
        <f>IF(VLOOKUP($A16,Tabla243[],MATCH('Dirección Ejecutiva'!J$14,Tabla243[#Headers],0),0)="","",VLOOKUP($A16,Tabla243[],MATCH('Dirección Ejecutiva'!J$14,Tabla243[#Headers],0),0))</f>
        <v>0</v>
      </c>
      <c r="K16" s="42">
        <f>IF(VLOOKUP($A16,Tabla243[],MATCH('Dirección Ejecutiva'!K$14,Tabla243[#Headers],0),0)="","",VLOOKUP($A16,Tabla243[],MATCH('Dirección Ejecutiva'!K$14,Tabla243[#Headers],0),0))</f>
        <v>2</v>
      </c>
      <c r="L16" s="42">
        <v>1</v>
      </c>
      <c r="M16" s="42">
        <v>0</v>
      </c>
      <c r="N16" s="42">
        <v>1</v>
      </c>
      <c r="O16" s="42">
        <v>1</v>
      </c>
      <c r="P16" s="42">
        <v>1</v>
      </c>
      <c r="Q16" s="42">
        <v>2</v>
      </c>
      <c r="R16" s="42" t="str">
        <f>IF(VLOOKUP($A16,Tabla243[],MATCH('Dirección Ejecutiva'!R$14,Tabla243[#Headers],0),0)="","",VLOOKUP($A16,Tabla243[],MATCH('Dirección Ejecutiva'!R$14,Tabla243[#Headers],0),0))</f>
        <v/>
      </c>
      <c r="S16" s="42" t="str">
        <f>IF(VLOOKUP($A16,Tabla243[],MATCH('Dirección Ejecutiva'!S$14,Tabla243[#Headers],0),0)="","",VLOOKUP($A16,Tabla243[],MATCH('Dirección Ejecutiva'!S$14,Tabla243[#Headers],0),0))</f>
        <v/>
      </c>
      <c r="T16" s="42" t="str">
        <f>IF(VLOOKUP($A16,Tabla243[],MATCH('Dirección Ejecutiva'!T$14,Tabla243[#Headers],0),0)="","",VLOOKUP($A16,Tabla243[],MATCH('Dirección Ejecutiva'!T$14,Tabla243[#Headers],0),0))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4</v>
      </c>
      <c r="V16" s="44">
        <f ca="1">IF(OR(Presentación!$C$1="",Presentación!$C$2=""),"-",IF(OR(OR(U16="",U16="-"),F16=0),"N/A",IF(U16/F16&gt;1,1,U16/F16)))</f>
        <v>1</v>
      </c>
      <c r="W16" s="99" t="s">
        <v>758</v>
      </c>
      <c r="X16" s="45" t="s">
        <v>759</v>
      </c>
      <c r="Y16" s="100" t="s">
        <v>762</v>
      </c>
      <c r="Z16" s="45" t="s">
        <v>763</v>
      </c>
    </row>
    <row r="17" spans="1:26" ht="174.95" customHeight="1" thickBot="1" x14ac:dyDescent="0.25">
      <c r="A17" s="62" t="s">
        <v>625</v>
      </c>
      <c r="B17" s="217" t="s">
        <v>200</v>
      </c>
      <c r="C17" s="70" t="s">
        <v>183</v>
      </c>
      <c r="D17" s="71" t="s">
        <v>184</v>
      </c>
      <c r="E17" s="71" t="s">
        <v>76</v>
      </c>
      <c r="F17" s="41">
        <f ca="1">IF(OR(Presentación!$C$1="",Presentación!$C$2=""),"-",IF(Presentación!$C$1=Presentación!$C$2,VLOOKUP('Dirección Ejecutiva'!A17,Tabla24[],MATCH(Presentación!$C$1,Tabla24[#Headers],0),0),IF(VLOOKUP('Dirección Ejecutiva'!A17,Tabla24[[ID]:[Operación]],7,0)="Suma",SUM(OFFSET(Tabla24[[#Headers],[Operación]],MATCH('Dirección Ejecutiva'!A17,Tabla24[ID],0),MATCH(Presentación!$C$1,Tabla24[[#Headers],[Enero]:[Diciembre]],0),1,MATCH(Presentación!$C$2,Tabla24[[#Headers],[Enero]:[Diciembre]],0)-MATCH(Presentación!$C$1,Tabla24[[#Headers],[Enero]:[Diciembre]],0)+1)),IF(VLOOKUP('Dirección Ejecutiva'!A17,Tabla24[[ID]:[Operación]],7,0)="Promedio",AVERAGE(OFFSET(Tabla24[[#Headers],[Operación]],MATCH('Dirección Ejecutiva'!A17,Tabla24[ID],0),MATCH(Presentación!$C$1,Tabla24[[#Headers],[Enero]:[Diciembre]],0),1,MATCH(Presentación!$C$2,Tabla24[[#Headers],[Enero]:[Diciembre]],0)-MATCH(Presentación!$C$1,Tabla24[[#Headers],[Enero]:[Diciembre]],0)+1)),IF(VLOOKUP('Dirección Ejecutiva'!A17,Tabla24[[ID]:[Operación]],7,0)="Acumulativo",IF(ISTEXT(VLOOKUP('Dirección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f>
        <v>12</v>
      </c>
      <c r="G17" s="86" t="s">
        <v>192</v>
      </c>
      <c r="H17" s="46" t="s">
        <v>756</v>
      </c>
      <c r="I17" s="42">
        <f>IF(VLOOKUP($A17,Tabla243[],MATCH('Dirección Ejecutiva'!I$14,Tabla243[#Headers],0),0)="","",VLOOKUP($A17,Tabla243[],MATCH('Dirección Ejecutiva'!I$14,Tabla243[#Headers],0),0))</f>
        <v>4</v>
      </c>
      <c r="J17" s="42">
        <f>IF(VLOOKUP($A17,Tabla243[],MATCH('Dirección Ejecutiva'!J$14,Tabla243[#Headers],0),0)="","",VLOOKUP($A17,Tabla243[],MATCH('Dirección Ejecutiva'!J$14,Tabla243[#Headers],0),0))</f>
        <v>3</v>
      </c>
      <c r="K17" s="42">
        <f>IF(VLOOKUP($A17,Tabla243[],MATCH('Dirección Ejecutiva'!K$14,Tabla243[#Headers],0),0)="","",VLOOKUP($A17,Tabla243[],MATCH('Dirección Ejecutiva'!K$14,Tabla243[#Headers],0),0))</f>
        <v>5</v>
      </c>
      <c r="L17" s="42">
        <v>5</v>
      </c>
      <c r="M17" s="42">
        <v>4</v>
      </c>
      <c r="N17" s="42">
        <v>5</v>
      </c>
      <c r="O17" s="42">
        <v>3</v>
      </c>
      <c r="P17" s="42">
        <v>4</v>
      </c>
      <c r="Q17" s="42">
        <v>2</v>
      </c>
      <c r="R17" s="42" t="str">
        <f>IF(VLOOKUP($A17,Tabla243[],MATCH('Dirección Ejecutiva'!R$14,Tabla243[#Headers],0),0)="","",VLOOKUP($A17,Tabla243[],MATCH('Dirección Ejecutiva'!R$14,Tabla243[#Headers],0),0))</f>
        <v/>
      </c>
      <c r="S17" s="42" t="str">
        <f>IF(VLOOKUP($A17,Tabla243[],MATCH('Dirección Ejecutiva'!S$14,Tabla243[#Headers],0),0)="","",VLOOKUP($A17,Tabla243[],MATCH('Dirección Ejecutiva'!S$14,Tabla243[#Headers],0),0))</f>
        <v/>
      </c>
      <c r="T17" s="42" t="str">
        <f>IF(VLOOKUP($A17,Tabla243[],MATCH('Dirección Ejecutiva'!T$14,Tabla243[#Headers],0),0)="","",VLOOKUP($A17,Tabla243[],MATCH('Dirección Ejecutiva'!T$14,Tabla243[#Headers],0),0))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9</v>
      </c>
      <c r="V17" s="44">
        <f ca="1">IF(OR(Presentación!$C$1="",Presentación!$C$2=""),"-",IF(OR(OR(U17="",U17="-"),F17=0),"N/A",IF(U17/F17&gt;1,1,U17/F17)))</f>
        <v>0.75</v>
      </c>
      <c r="W17" s="99" t="s">
        <v>758</v>
      </c>
      <c r="X17" s="100" t="s">
        <v>764</v>
      </c>
      <c r="Y17" s="100" t="s">
        <v>765</v>
      </c>
      <c r="Z17" s="74" t="s">
        <v>766</v>
      </c>
    </row>
    <row r="18" spans="1:26" ht="150" customHeight="1" thickBot="1" x14ac:dyDescent="0.25">
      <c r="A18" s="62" t="s">
        <v>626</v>
      </c>
      <c r="B18" s="219"/>
      <c r="C18" s="70" t="s">
        <v>185</v>
      </c>
      <c r="D18" s="71" t="s">
        <v>180</v>
      </c>
      <c r="E18" s="71" t="s">
        <v>76</v>
      </c>
      <c r="F18" s="41">
        <f ca="1">IF(OR(Presentación!$C$1="",Presentación!$C$2=""),"-",IF(Presentación!$C$1=Presentación!$C$2,VLOOKUP('Dirección Ejecutiva'!A18,Tabla24[],MATCH(Presentación!$C$1,Tabla24[#Headers],0),0),IF(VLOOKUP('Dirección Ejecutiva'!A18,Tabla24[[ID]:[Operación]],7,0)="Suma",SUM(OFFSET(Tabla24[[#Headers],[Operación]],MATCH('Dirección Ejecutiva'!A18,Tabla24[ID],0),MATCH(Presentación!$C$1,Tabla24[[#Headers],[Enero]:[Diciembre]],0),1,MATCH(Presentación!$C$2,Tabla24[[#Headers],[Enero]:[Diciembre]],0)-MATCH(Presentación!$C$1,Tabla24[[#Headers],[Enero]:[Diciembre]],0)+1)),IF(VLOOKUP('Dirección Ejecutiva'!A18,Tabla24[[ID]:[Operación]],7,0)="Promedio",AVERAGE(OFFSET(Tabla24[[#Headers],[Operación]],MATCH('Dirección Ejecutiva'!A18,Tabla24[ID],0),MATCH(Presentación!$C$1,Tabla24[[#Headers],[Enero]:[Diciembre]],0),1,MATCH(Presentación!$C$2,Tabla24[[#Headers],[Enero]:[Diciembre]],0)-MATCH(Presentación!$C$1,Tabla24[[#Headers],[Enero]:[Diciembre]],0)+1)),IF(VLOOKUP('Dirección Ejecutiva'!A18,Tabla24[[ID]:[Operación]],7,0)="Acumulativo",IF(ISTEXT(VLOOKUP('Dirección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f>
        <v>6</v>
      </c>
      <c r="G18" s="86" t="s">
        <v>747</v>
      </c>
      <c r="H18" s="46" t="s">
        <v>757</v>
      </c>
      <c r="I18" s="42">
        <f>IF(VLOOKUP($A18,Tabla243[],MATCH('Dirección Ejecutiva'!I$14,Tabla243[#Headers],0),0)="","",VLOOKUP($A18,Tabla243[],MATCH('Dirección Ejecutiva'!I$14,Tabla243[#Headers],0),0))</f>
        <v>3</v>
      </c>
      <c r="J18" s="42">
        <f>IF(VLOOKUP($A18,Tabla243[],MATCH('Dirección Ejecutiva'!J$14,Tabla243[#Headers],0),0)="","",VLOOKUP($A18,Tabla243[],MATCH('Dirección Ejecutiva'!J$14,Tabla243[#Headers],0),0))</f>
        <v>2</v>
      </c>
      <c r="K18" s="42">
        <f>IF(VLOOKUP($A18,Tabla243[],MATCH('Dirección Ejecutiva'!K$14,Tabla243[#Headers],0),0)="","",VLOOKUP($A18,Tabla243[],MATCH('Dirección Ejecutiva'!K$14,Tabla243[#Headers],0),0))</f>
        <v>3</v>
      </c>
      <c r="L18" s="42">
        <v>4</v>
      </c>
      <c r="M18" s="42">
        <v>2</v>
      </c>
      <c r="N18" s="42">
        <v>5</v>
      </c>
      <c r="O18" s="42">
        <v>3</v>
      </c>
      <c r="P18" s="42">
        <v>2</v>
      </c>
      <c r="Q18" s="42">
        <v>2</v>
      </c>
      <c r="R18" s="42" t="str">
        <f>IF(VLOOKUP($A18,Tabla243[],MATCH('Dirección Ejecutiva'!R$14,Tabla243[#Headers],0),0)="","",VLOOKUP($A18,Tabla243[],MATCH('Dirección Ejecutiva'!R$14,Tabla243[#Headers],0),0))</f>
        <v/>
      </c>
      <c r="S18" s="42" t="str">
        <f>IF(VLOOKUP($A18,Tabla243[],MATCH('Dirección Ejecutiva'!S$14,Tabla243[#Headers],0),0)="","",VLOOKUP($A18,Tabla243[],MATCH('Dirección Ejecutiva'!S$14,Tabla243[#Headers],0),0))</f>
        <v/>
      </c>
      <c r="T18" s="42" t="str">
        <f>IF(VLOOKUP($A18,Tabla243[],MATCH('Dirección Ejecutiva'!T$14,Tabla243[#Headers],0),0)="","",VLOOKUP($A18,Tabla243[],MATCH('Dirección Ejecutiva'!T$14,Tabla243[#Headers],0),0))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7</v>
      </c>
      <c r="V18" s="44">
        <f ca="1">IF(OR(Presentación!$C$1="",Presentación!$C$2=""),"-",IF(OR(OR(U18="",U18="-"),F18=0),"N/A",IF(U18/F18&gt;1,1,U18/F18)))</f>
        <v>1</v>
      </c>
      <c r="W18" s="99" t="s">
        <v>758</v>
      </c>
      <c r="X18" s="100" t="s">
        <v>767</v>
      </c>
      <c r="Y18" s="100" t="s">
        <v>768</v>
      </c>
      <c r="Z18" s="45" t="s">
        <v>763</v>
      </c>
    </row>
  </sheetData>
  <mergeCells count="17">
    <mergeCell ref="B8:Z8"/>
    <mergeCell ref="B5:Z5"/>
    <mergeCell ref="B6:G6"/>
    <mergeCell ref="H6:V6"/>
    <mergeCell ref="W6:Z6"/>
    <mergeCell ref="B7:Z7"/>
    <mergeCell ref="B17:B18"/>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E15:E18">
      <formula1>"Unidad,Porcentaje,Monetario"</formula1>
    </dataValidation>
    <dataValidation type="list" allowBlank="1" showInputMessage="1" showErrorMessage="1" sqref="G15:G18">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LZ33"/>
  <sheetViews>
    <sheetView showGridLines="0" view="pageBreakPreview" topLeftCell="B22" zoomScale="20" zoomScaleNormal="60" zoomScaleSheetLayoutView="20" workbookViewId="0">
      <selection activeCell="W26" sqref="W26"/>
    </sheetView>
  </sheetViews>
  <sheetFormatPr baseColWidth="10" defaultRowHeight="15" x14ac:dyDescent="0.2"/>
  <cols>
    <col min="1" max="1" width="15.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769</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49.95" customHeight="1" thickBot="1" x14ac:dyDescent="0.3">
      <c r="A15" s="23" t="s">
        <v>252</v>
      </c>
      <c r="B15" s="101" t="s">
        <v>253</v>
      </c>
      <c r="C15" s="102" t="s">
        <v>46</v>
      </c>
      <c r="D15" s="102" t="s">
        <v>47</v>
      </c>
      <c r="E15" s="102" t="s">
        <v>76</v>
      </c>
      <c r="F15" s="41">
        <f ca="1">IF(OR(Presentación!$C$1="",Presentación!$C$2=""),"-",IF(Presentación!$C$1=Presentación!$C$2,VLOOKUP(Comunicaciones!A15,Tabla24[],MATCH(Presentación!$C$1,Tabla24[#Headers],0),0),IF(VLOOKUP(Comunicaciones!A15,Tabla24[[ID]:[Operación]],7,0)="Suma",SUM(OFFSET(Tabla24[[#Headers],[Operación]],MATCH(Comunicaciones!A15,Tabla24[ID],0),MATCH(Presentación!$C$1,Tabla24[[#Headers],[Enero]:[Diciembre]],0),1,MATCH(Presentación!$C$2,Tabla24[[#Headers],[Enero]:[Diciembre]],0)-MATCH(Presentación!$C$1,Tabla24[[#Headers],[Enero]:[Diciembre]],0)+1)),IF(VLOOKUP(Comunicaciones!A15,Tabla24[[ID]:[Operación]],7,0)="Promedio",AVERAGE(OFFSET(Tabla24[[#Headers],[Operación]],MATCH(Comunicaciones!A15,Tabla24[ID],0),MATCH(Presentación!$C$1,Tabla24[[#Headers],[Enero]:[Diciembre]],0),1,MATCH(Presentación!$C$2,Tabla24[[#Headers],[Enero]:[Diciembre]],0)-MATCH(Presentación!$C$1,Tabla24[[#Headers],[Enero]:[Diciembre]],0)+1)),IF(VLOOKUP(Comunicaciones!A15,Tabla24[[ID]:[Operación]],7,0)="Acumulativo",IF(ISTEXT(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f>
        <v>60</v>
      </c>
      <c r="G15" s="106" t="s">
        <v>192</v>
      </c>
      <c r="H15" s="101" t="s">
        <v>770</v>
      </c>
      <c r="I15" s="42">
        <f>IF(VLOOKUP($A15,Tabla243[],MATCH(Comunicaciones!I$14,Tabla243[#Headers],0),0)="","",VLOOKUP($A15,Tabla243[],MATCH(Comunicaciones!I$14,Tabla243[#Headers],0),0))</f>
        <v>21</v>
      </c>
      <c r="J15" s="42">
        <f>IF(VLOOKUP($A15,Tabla243[],MATCH(Comunicaciones!J$14,Tabla243[#Headers],0),0)="","",VLOOKUP($A15,Tabla243[],MATCH(Comunicaciones!J$14,Tabla243[#Headers],0),0))</f>
        <v>28</v>
      </c>
      <c r="K15" s="42">
        <f>IF(VLOOKUP($A15,Tabla243[],MATCH(Comunicaciones!K$14,Tabla243[#Headers],0),0)="","",VLOOKUP($A15,Tabla243[],MATCH(Comunicaciones!K$14,Tabla243[#Headers],0),0))</f>
        <v>29</v>
      </c>
      <c r="L15" s="42">
        <v>23</v>
      </c>
      <c r="M15" s="42">
        <v>33</v>
      </c>
      <c r="N15" s="42">
        <v>37</v>
      </c>
      <c r="O15" s="42">
        <v>37</v>
      </c>
      <c r="P15" s="42">
        <v>27</v>
      </c>
      <c r="Q15" s="42">
        <v>38</v>
      </c>
      <c r="R15" s="42" t="str">
        <f>IF(VLOOKUP($A15,Tabla243[],MATCH(Comunicaciones!R$14,Tabla243[#Headers],0),0)="","",VLOOKUP($A15,Tabla243[],MATCH(Comunicaciones!R$14,Tabla243[#Headers],0),0))</f>
        <v/>
      </c>
      <c r="S15" s="42" t="str">
        <f>IF(VLOOKUP($A15,Tabla243[],MATCH(Comunicaciones!S$14,Tabla243[#Headers],0),0)="","",VLOOKUP($A15,Tabla243[],MATCH(Comunicaciones!S$14,Tabla243[#Headers],0),0))</f>
        <v/>
      </c>
      <c r="T15" s="42" t="str">
        <f>IF(VLOOKUP($A15,Tabla243[],MATCH(Comunicaciones!T$14,Tabla243[#Headers],0),0)="","",VLOOKUP($A15,Tabla243[],MATCH(Comunicaciones!T$14,Tabla243[#Headers],0),0))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102</v>
      </c>
      <c r="V15" s="44">
        <f ca="1">IF(OR(Presentación!$C$1="",Presentación!$C$2=""),"-",IF(OR(OR(U15="",U15="-"),F15=0),"N/A",IF(U15/F15&gt;1,1,U15/F15)))</f>
        <v>1</v>
      </c>
      <c r="W15" s="108" t="s">
        <v>789</v>
      </c>
      <c r="X15" s="108" t="s">
        <v>668</v>
      </c>
      <c r="Y15" s="101" t="s">
        <v>790</v>
      </c>
      <c r="Z15" s="109"/>
    </row>
    <row r="16" spans="1:1014" ht="99.95" customHeight="1" thickBot="1" x14ac:dyDescent="0.25">
      <c r="A16" s="62" t="s">
        <v>255</v>
      </c>
      <c r="B16" s="295" t="s">
        <v>202</v>
      </c>
      <c r="C16" s="102" t="s">
        <v>48</v>
      </c>
      <c r="D16" s="102" t="s">
        <v>49</v>
      </c>
      <c r="E16" s="102" t="s">
        <v>76</v>
      </c>
      <c r="F16" s="41">
        <f ca="1">IF(OR(Presentación!$C$1="",Presentación!$C$2=""),"-",IF(Presentación!$C$1=Presentación!$C$2,VLOOKUP(Comunicaciones!A16,Tabla24[],MATCH(Presentación!$C$1,Tabla24[#Headers],0),0),IF(VLOOKUP(Comunicaciones!A16,Tabla24[[ID]:[Operación]],7,0)="Suma",SUM(OFFSET(Tabla24[[#Headers],[Operación]],MATCH(Comunicaciones!A16,Tabla24[ID],0),MATCH(Presentación!$C$1,Tabla24[[#Headers],[Enero]:[Diciembre]],0),1,MATCH(Presentación!$C$2,Tabla24[[#Headers],[Enero]:[Diciembre]],0)-MATCH(Presentación!$C$1,Tabla24[[#Headers],[Enero]:[Diciembre]],0)+1)),IF(VLOOKUP(Comunicaciones!A16,Tabla24[[ID]:[Operación]],7,0)="Promedio",AVERAGE(OFFSET(Tabla24[[#Headers],[Operación]],MATCH(Comunicaciones!A16,Tabla24[ID],0),MATCH(Presentación!$C$1,Tabla24[[#Headers],[Enero]:[Diciembre]],0),1,MATCH(Presentación!$C$2,Tabla24[[#Headers],[Enero]:[Diciembre]],0)-MATCH(Presentación!$C$1,Tabla24[[#Headers],[Enero]:[Diciembre]],0)+1)),IF(VLOOKUP(Comunicaciones!A16,Tabla24[[ID]:[Operación]],7,0)="Acumulativo",IF(ISTEXT(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f>
        <v>60</v>
      </c>
      <c r="G16" s="106" t="s">
        <v>192</v>
      </c>
      <c r="H16" s="101" t="s">
        <v>771</v>
      </c>
      <c r="I16" s="42">
        <f>IF(VLOOKUP($A16,Tabla243[],MATCH(Comunicaciones!I$14,Tabla243[#Headers],0),0)="","",VLOOKUP($A16,Tabla243[],MATCH(Comunicaciones!I$14,Tabla243[#Headers],0),0))</f>
        <v>43</v>
      </c>
      <c r="J16" s="42">
        <f>IF(VLOOKUP($A16,Tabla243[],MATCH(Comunicaciones!J$14,Tabla243[#Headers],0),0)="","",VLOOKUP($A16,Tabla243[],MATCH(Comunicaciones!J$14,Tabla243[#Headers],0),0))</f>
        <v>54</v>
      </c>
      <c r="K16" s="42">
        <f>IF(VLOOKUP($A16,Tabla243[],MATCH(Comunicaciones!K$14,Tabla243[#Headers],0),0)="","",VLOOKUP($A16,Tabla243[],MATCH(Comunicaciones!K$14,Tabla243[#Headers],0),0))</f>
        <v>50</v>
      </c>
      <c r="L16" s="42">
        <v>49</v>
      </c>
      <c r="M16" s="42">
        <v>60</v>
      </c>
      <c r="N16" s="42">
        <v>56</v>
      </c>
      <c r="O16" s="42">
        <v>37</v>
      </c>
      <c r="P16" s="42">
        <v>51</v>
      </c>
      <c r="Q16" s="42">
        <v>75</v>
      </c>
      <c r="R16" s="42" t="str">
        <f>IF(VLOOKUP($A16,Tabla243[],MATCH(Comunicaciones!R$14,Tabla243[#Headers],0),0)="","",VLOOKUP($A16,Tabla243[],MATCH(Comunicaciones!R$14,Tabla243[#Headers],0),0))</f>
        <v/>
      </c>
      <c r="S16" s="42" t="str">
        <f>IF(VLOOKUP($A16,Tabla243[],MATCH(Comunicaciones!S$14,Tabla243[#Headers],0),0)="","",VLOOKUP($A16,Tabla243[],MATCH(Comunicaciones!S$14,Tabla243[#Headers],0),0))</f>
        <v/>
      </c>
      <c r="T16" s="42" t="str">
        <f>IF(VLOOKUP($A16,Tabla243[],MATCH(Comunicaciones!T$14,Tabla243[#Headers],0),0)="","",VLOOKUP($A16,Tabla243[],MATCH(Comunicaciones!T$14,Tabla243[#Headers],0),0))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163</v>
      </c>
      <c r="V16" s="44">
        <f ca="1">IF(OR(Presentación!$C$1="",Presentación!$C$2=""),"-",IF(OR(OR(U16="",U16="-"),F16=0),"N/A",IF(U16/F16&gt;1,1,U16/F16)))</f>
        <v>1</v>
      </c>
      <c r="W16" s="108" t="s">
        <v>789</v>
      </c>
      <c r="X16" s="108" t="s">
        <v>791</v>
      </c>
      <c r="Y16" s="101" t="s">
        <v>792</v>
      </c>
      <c r="Z16" s="109"/>
    </row>
    <row r="17" spans="1:26" ht="150" customHeight="1" thickBot="1" x14ac:dyDescent="0.25">
      <c r="A17" s="62" t="s">
        <v>256</v>
      </c>
      <c r="B17" s="296"/>
      <c r="C17" s="102" t="s">
        <v>50</v>
      </c>
      <c r="D17" s="102" t="s">
        <v>51</v>
      </c>
      <c r="E17" s="102" t="s">
        <v>76</v>
      </c>
      <c r="F17" s="41">
        <f ca="1">IF(OR(Presentación!$C$1="",Presentación!$C$2=""),"-",IF(Presentación!$C$1=Presentación!$C$2,VLOOKUP(Comunicaciones!A17,Tabla24[],MATCH(Presentación!$C$1,Tabla24[#Headers],0),0),IF(VLOOKUP(Comunicaciones!A17,Tabla24[[ID]:[Operación]],7,0)="Suma",SUM(OFFSET(Tabla24[[#Headers],[Operación]],MATCH(Comunicaciones!A17,Tabla24[ID],0),MATCH(Presentación!$C$1,Tabla24[[#Headers],[Enero]:[Diciembre]],0),1,MATCH(Presentación!$C$2,Tabla24[[#Headers],[Enero]:[Diciembre]],0)-MATCH(Presentación!$C$1,Tabla24[[#Headers],[Enero]:[Diciembre]],0)+1)),IF(VLOOKUP(Comunicaciones!A17,Tabla24[[ID]:[Operación]],7,0)="Promedio",AVERAGE(OFFSET(Tabla24[[#Headers],[Operación]],MATCH(Comunicaciones!A17,Tabla24[ID],0),MATCH(Presentación!$C$1,Tabla24[[#Headers],[Enero]:[Diciembre]],0),1,MATCH(Presentación!$C$2,Tabla24[[#Headers],[Enero]:[Diciembre]],0)-MATCH(Presentación!$C$1,Tabla24[[#Headers],[Enero]:[Diciembre]],0)+1)),IF(VLOOKUP(Comunicaciones!A17,Tabla24[[ID]:[Operación]],7,0)="Acumulativo",IF(ISTEXT(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f>
        <v>708</v>
      </c>
      <c r="G17" s="106" t="s">
        <v>192</v>
      </c>
      <c r="H17" s="101" t="s">
        <v>772</v>
      </c>
      <c r="I17" s="42">
        <f>IF(VLOOKUP($A17,Tabla243[],MATCH(Comunicaciones!I$14,Tabla243[#Headers],0),0)="","",VLOOKUP($A17,Tabla243[],MATCH(Comunicaciones!I$14,Tabla243[#Headers],0),0))</f>
        <v>576</v>
      </c>
      <c r="J17" s="42">
        <f>IF(VLOOKUP($A17,Tabla243[],MATCH(Comunicaciones!J$14,Tabla243[#Headers],0),0)="","",VLOOKUP($A17,Tabla243[],MATCH(Comunicaciones!J$14,Tabla243[#Headers],0),0))</f>
        <v>523</v>
      </c>
      <c r="K17" s="42">
        <f>IF(VLOOKUP($A17,Tabla243[],MATCH(Comunicaciones!K$14,Tabla243[#Headers],0),0)="","",VLOOKUP($A17,Tabla243[],MATCH(Comunicaciones!K$14,Tabla243[#Headers],0),0))</f>
        <v>857</v>
      </c>
      <c r="L17" s="42">
        <v>707</v>
      </c>
      <c r="M17" s="42">
        <v>1092</v>
      </c>
      <c r="N17" s="42">
        <v>719</v>
      </c>
      <c r="O17" s="42">
        <v>1269</v>
      </c>
      <c r="P17" s="42">
        <v>1484</v>
      </c>
      <c r="Q17" s="42">
        <v>774</v>
      </c>
      <c r="R17" s="42" t="str">
        <f>IF(VLOOKUP($A17,Tabla243[],MATCH(Comunicaciones!R$14,Tabla243[#Headers],0),0)="","",VLOOKUP($A17,Tabla243[],MATCH(Comunicaciones!R$14,Tabla243[#Headers],0),0))</f>
        <v/>
      </c>
      <c r="S17" s="42" t="str">
        <f>IF(VLOOKUP($A17,Tabla243[],MATCH(Comunicaciones!S$14,Tabla243[#Headers],0),0)="","",VLOOKUP($A17,Tabla243[],MATCH(Comunicaciones!S$14,Tabla243[#Headers],0),0))</f>
        <v/>
      </c>
      <c r="T17" s="42" t="str">
        <f>IF(VLOOKUP($A17,Tabla243[],MATCH(Comunicaciones!T$14,Tabla243[#Headers],0),0)="","",VLOOKUP($A17,Tabla243[],MATCH(Comunicaciones!T$14,Tabla243[#Headers],0),0))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3527</v>
      </c>
      <c r="V17" s="44">
        <f ca="1">IF(OR(Presentación!$C$1="",Presentación!$C$2=""),"-",IF(OR(OR(U17="",U17="-"),F17=0),"N/A",IF(U17/F17&gt;1,1,U17/F17)))</f>
        <v>1</v>
      </c>
      <c r="W17" s="108" t="s">
        <v>793</v>
      </c>
      <c r="X17" s="108" t="s">
        <v>678</v>
      </c>
      <c r="Y17" s="101" t="s">
        <v>794</v>
      </c>
      <c r="Z17" s="109"/>
    </row>
    <row r="18" spans="1:26" ht="200.1" customHeight="1" thickBot="1" x14ac:dyDescent="0.25">
      <c r="A18" s="62" t="s">
        <v>257</v>
      </c>
      <c r="B18" s="296"/>
      <c r="C18" s="102" t="s">
        <v>52</v>
      </c>
      <c r="D18" s="102" t="s">
        <v>53</v>
      </c>
      <c r="E18" s="102" t="s">
        <v>76</v>
      </c>
      <c r="F18" s="41">
        <f ca="1">IF(OR(Presentación!$C$1="",Presentación!$C$2=""),"-",IF(Presentación!$C$1=Presentación!$C$2,VLOOKUP(Comunicaciones!A18,Tabla24[],MATCH(Presentación!$C$1,Tabla24[#Headers],0),0),IF(VLOOKUP(Comunicaciones!A18,Tabla24[[ID]:[Operación]],7,0)="Suma",SUM(OFFSET(Tabla24[[#Headers],[Operación]],MATCH(Comunicaciones!A18,Tabla24[ID],0),MATCH(Presentación!$C$1,Tabla24[[#Headers],[Enero]:[Diciembre]],0),1,MATCH(Presentación!$C$2,Tabla24[[#Headers],[Enero]:[Diciembre]],0)-MATCH(Presentación!$C$1,Tabla24[[#Headers],[Enero]:[Diciembre]],0)+1)),IF(VLOOKUP(Comunicaciones!A18,Tabla24[[ID]:[Operación]],7,0)="Promedio",AVERAGE(OFFSET(Tabla24[[#Headers],[Operación]],MATCH(Comunicaciones!A18,Tabla24[ID],0),MATCH(Presentación!$C$1,Tabla24[[#Headers],[Enero]:[Diciembre]],0),1,MATCH(Presentación!$C$2,Tabla24[[#Headers],[Enero]:[Diciembre]],0)-MATCH(Presentación!$C$1,Tabla24[[#Headers],[Enero]:[Diciembre]],0)+1)),IF(VLOOKUP(Comunicaciones!A18,Tabla24[[ID]:[Operación]],7,0)="Acumulativo",IF(ISTEXT(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f>
        <v>1</v>
      </c>
      <c r="G18" s="106" t="s">
        <v>192</v>
      </c>
      <c r="H18" s="101" t="s">
        <v>773</v>
      </c>
      <c r="I18" s="42">
        <f>IF(VLOOKUP($A18,Tabla243[],MATCH(Comunicaciones!I$14,Tabla243[#Headers],0),0)="","",VLOOKUP($A18,Tabla243[],MATCH(Comunicaciones!I$14,Tabla243[#Headers],0),0))</f>
        <v>0</v>
      </c>
      <c r="J18" s="42">
        <f>IF(VLOOKUP($A18,Tabla243[],MATCH(Comunicaciones!J$14,Tabla243[#Headers],0),0)="","",VLOOKUP($A18,Tabla243[],MATCH(Comunicaciones!J$14,Tabla243[#Headers],0),0))</f>
        <v>0</v>
      </c>
      <c r="K18" s="42">
        <f>IF(VLOOKUP($A18,Tabla243[],MATCH(Comunicaciones!K$14,Tabla243[#Headers],0),0)="","",VLOOKUP($A18,Tabla243[],MATCH(Comunicaciones!K$14,Tabla243[#Headers],0),0))</f>
        <v>1</v>
      </c>
      <c r="L18" s="42">
        <v>1</v>
      </c>
      <c r="M18" s="42">
        <v>0</v>
      </c>
      <c r="N18" s="42">
        <v>1</v>
      </c>
      <c r="O18" s="42">
        <v>1</v>
      </c>
      <c r="P18" s="42">
        <v>1</v>
      </c>
      <c r="Q18" s="42">
        <v>1</v>
      </c>
      <c r="R18" s="42" t="str">
        <f>IF(VLOOKUP($A18,Tabla243[],MATCH(Comunicaciones!R$14,Tabla243[#Headers],0),0)="","",VLOOKUP($A18,Tabla243[],MATCH(Comunicaciones!R$14,Tabla243[#Headers],0),0))</f>
        <v/>
      </c>
      <c r="S18" s="42" t="str">
        <f>IF(VLOOKUP($A18,Tabla243[],MATCH(Comunicaciones!S$14,Tabla243[#Headers],0),0)="","",VLOOKUP($A18,Tabla243[],MATCH(Comunicaciones!S$14,Tabla243[#Headers],0),0))</f>
        <v/>
      </c>
      <c r="T18" s="42" t="str">
        <f>IF(VLOOKUP($A18,Tabla243[],MATCH(Comunicaciones!T$14,Tabla243[#Headers],0),0)="","",VLOOKUP($A18,Tabla243[],MATCH(Comunicaciones!T$14,Tabla243[#Headers],0),0))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3</v>
      </c>
      <c r="V18" s="44">
        <f ca="1">IF(OR(Presentación!$C$1="",Presentación!$C$2=""),"-",IF(OR(OR(U18="",U18="-"),F18=0),"N/A",IF(U18/F18&gt;1,1,U18/F18)))</f>
        <v>1</v>
      </c>
      <c r="W18" s="108" t="s">
        <v>789</v>
      </c>
      <c r="X18" s="110" t="s">
        <v>795</v>
      </c>
      <c r="Y18" s="101" t="s">
        <v>796</v>
      </c>
      <c r="Z18" s="109"/>
    </row>
    <row r="19" spans="1:26" ht="125.1" customHeight="1" thickBot="1" x14ac:dyDescent="0.25">
      <c r="A19" s="62" t="s">
        <v>258</v>
      </c>
      <c r="B19" s="296"/>
      <c r="C19" s="102" t="s">
        <v>54</v>
      </c>
      <c r="D19" s="102" t="s">
        <v>55</v>
      </c>
      <c r="E19" s="102" t="s">
        <v>76</v>
      </c>
      <c r="F19" s="41">
        <f ca="1">IF(OR(Presentación!$C$1="",Presentación!$C$2=""),"-",IF(Presentación!$C$1=Presentación!$C$2,VLOOKUP(Comunicaciones!A19,Tabla24[],MATCH(Presentación!$C$1,Tabla24[#Headers],0),0),IF(VLOOKUP(Comunicaciones!A19,Tabla24[[ID]:[Operación]],7,0)="Suma",SUM(OFFSET(Tabla24[[#Headers],[Operación]],MATCH(Comunicaciones!A19,Tabla24[ID],0),MATCH(Presentación!$C$1,Tabla24[[#Headers],[Enero]:[Diciembre]],0),1,MATCH(Presentación!$C$2,Tabla24[[#Headers],[Enero]:[Diciembre]],0)-MATCH(Presentación!$C$1,Tabla24[[#Headers],[Enero]:[Diciembre]],0)+1)),IF(VLOOKUP(Comunicaciones!A19,Tabla24[[ID]:[Operación]],7,0)="Promedio",AVERAGE(OFFSET(Tabla24[[#Headers],[Operación]],MATCH(Comunicaciones!A19,Tabla24[ID],0),MATCH(Presentación!$C$1,Tabla24[[#Headers],[Enero]:[Diciembre]],0),1,MATCH(Presentación!$C$2,Tabla24[[#Headers],[Enero]:[Diciembre]],0)-MATCH(Presentación!$C$1,Tabla24[[#Headers],[Enero]:[Diciembre]],0)+1)),IF(VLOOKUP(Comunicaciones!A19,Tabla24[[ID]:[Operación]],7,0)="Acumulativo",IF(ISTEXT(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f>
        <v>3</v>
      </c>
      <c r="G19" s="106" t="s">
        <v>747</v>
      </c>
      <c r="H19" s="101" t="s">
        <v>774</v>
      </c>
      <c r="I19" s="42">
        <f>IF(VLOOKUP($A19,Tabla243[],MATCH(Comunicaciones!I$14,Tabla243[#Headers],0),0)="","",VLOOKUP($A19,Tabla243[],MATCH(Comunicaciones!I$14,Tabla243[#Headers],0),0))</f>
        <v>1</v>
      </c>
      <c r="J19" s="42">
        <f>IF(VLOOKUP($A19,Tabla243[],MATCH(Comunicaciones!J$14,Tabla243[#Headers],0),0)="","",VLOOKUP($A19,Tabla243[],MATCH(Comunicaciones!J$14,Tabla243[#Headers],0),0))</f>
        <v>1</v>
      </c>
      <c r="K19" s="42">
        <f>IF(VLOOKUP($A19,Tabla243[],MATCH(Comunicaciones!K$14,Tabla243[#Headers],0),0)="","",VLOOKUP($A19,Tabla243[],MATCH(Comunicaciones!K$14,Tabla243[#Headers],0),0))</f>
        <v>1</v>
      </c>
      <c r="L19" s="42">
        <v>1</v>
      </c>
      <c r="M19" s="42">
        <v>1</v>
      </c>
      <c r="N19" s="42">
        <v>1</v>
      </c>
      <c r="O19" s="42">
        <v>1</v>
      </c>
      <c r="P19" s="42">
        <v>1</v>
      </c>
      <c r="Q19" s="42">
        <v>1</v>
      </c>
      <c r="R19" s="42" t="str">
        <f>IF(VLOOKUP($A19,Tabla243[],MATCH(Comunicaciones!R$14,Tabla243[#Headers],0),0)="","",VLOOKUP($A19,Tabla243[],MATCH(Comunicaciones!R$14,Tabla243[#Headers],0),0))</f>
        <v/>
      </c>
      <c r="S19" s="42" t="str">
        <f>IF(VLOOKUP($A19,Tabla243[],MATCH(Comunicaciones!S$14,Tabla243[#Headers],0),0)="","",VLOOKUP($A19,Tabla243[],MATCH(Comunicaciones!S$14,Tabla243[#Headers],0),0))</f>
        <v/>
      </c>
      <c r="T19" s="42" t="str">
        <f>IF(VLOOKUP($A19,Tabla243[],MATCH(Comunicaciones!T$14,Tabla243[#Headers],0),0)="","",VLOOKUP($A19,Tabla243[],MATCH(Comunicaciones!T$14,Tabla243[#Headers],0),0))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08" t="s">
        <v>789</v>
      </c>
      <c r="X19" s="108" t="s">
        <v>678</v>
      </c>
      <c r="Y19" s="101" t="s">
        <v>797</v>
      </c>
      <c r="Z19" s="109"/>
    </row>
    <row r="20" spans="1:26" ht="159.94999999999999" customHeight="1" thickBot="1" x14ac:dyDescent="0.25">
      <c r="A20" s="62" t="s">
        <v>259</v>
      </c>
      <c r="B20" s="297"/>
      <c r="C20" s="102" t="s">
        <v>56</v>
      </c>
      <c r="D20" s="102" t="s">
        <v>260</v>
      </c>
      <c r="E20" s="102" t="s">
        <v>76</v>
      </c>
      <c r="F20" s="41">
        <f ca="1">IF(OR(Presentación!$C$1="",Presentación!$C$2=""),"-",IF(Presentación!$C$1=Presentación!$C$2,VLOOKUP(Comunicaciones!A20,Tabla24[],MATCH(Presentación!$C$1,Tabla24[#Headers],0),0),IF(VLOOKUP(Comunicaciones!A20,Tabla24[[ID]:[Operación]],7,0)="Suma",SUM(OFFSET(Tabla24[[#Headers],[Operación]],MATCH(Comunicaciones!A20,Tabla24[ID],0),MATCH(Presentación!$C$1,Tabla24[[#Headers],[Enero]:[Diciembre]],0),1,MATCH(Presentación!$C$2,Tabla24[[#Headers],[Enero]:[Diciembre]],0)-MATCH(Presentación!$C$1,Tabla24[[#Headers],[Enero]:[Diciembre]],0)+1)),IF(VLOOKUP(Comunicaciones!A20,Tabla24[[ID]:[Operación]],7,0)="Promedio",AVERAGE(OFFSET(Tabla24[[#Headers],[Operación]],MATCH(Comunicaciones!A20,Tabla24[ID],0),MATCH(Presentación!$C$1,Tabla24[[#Headers],[Enero]:[Diciembre]],0),1,MATCH(Presentación!$C$2,Tabla24[[#Headers],[Enero]:[Diciembre]],0)-MATCH(Presentación!$C$1,Tabla24[[#Headers],[Enero]:[Diciembre]],0)+1)),IF(VLOOKUP(Comunicaciones!A20,Tabla24[[ID]:[Operación]],7,0)="Acumulativo",IF(ISTEXT(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f>
        <v>3</v>
      </c>
      <c r="G20" s="106" t="s">
        <v>192</v>
      </c>
      <c r="H20" s="101" t="s">
        <v>775</v>
      </c>
      <c r="I20" s="42">
        <f>IF(VLOOKUP($A20,Tabla243[],MATCH(Comunicaciones!I$14,Tabla243[#Headers],0),0)="","",VLOOKUP($A20,Tabla243[],MATCH(Comunicaciones!I$14,Tabla243[#Headers],0),0))</f>
        <v>60</v>
      </c>
      <c r="J20" s="42">
        <f>IF(VLOOKUP($A20,Tabla243[],MATCH(Comunicaciones!J$14,Tabla243[#Headers],0),0)="","",VLOOKUP($A20,Tabla243[],MATCH(Comunicaciones!J$14,Tabla243[#Headers],0),0))</f>
        <v>3</v>
      </c>
      <c r="K20" s="42">
        <f>IF(VLOOKUP($A20,Tabla243[],MATCH(Comunicaciones!K$14,Tabla243[#Headers],0),0)="","",VLOOKUP($A20,Tabla243[],MATCH(Comunicaciones!K$14,Tabla243[#Headers],0),0))</f>
        <v>3</v>
      </c>
      <c r="L20" s="42">
        <v>2</v>
      </c>
      <c r="M20" s="42">
        <v>5</v>
      </c>
      <c r="N20" s="42">
        <v>3</v>
      </c>
      <c r="O20" s="42">
        <v>3</v>
      </c>
      <c r="P20" s="42">
        <v>1</v>
      </c>
      <c r="Q20" s="42">
        <v>3</v>
      </c>
      <c r="R20" s="42" t="str">
        <f>IF(VLOOKUP($A20,Tabla243[],MATCH(Comunicaciones!R$14,Tabla243[#Headers],0),0)="","",VLOOKUP($A20,Tabla243[],MATCH(Comunicaciones!R$14,Tabla243[#Headers],0),0))</f>
        <v/>
      </c>
      <c r="S20" s="42" t="str">
        <f>IF(VLOOKUP($A20,Tabla243[],MATCH(Comunicaciones!S$14,Tabla243[#Headers],0),0)="","",VLOOKUP($A20,Tabla243[],MATCH(Comunicaciones!S$14,Tabla243[#Headers],0),0))</f>
        <v/>
      </c>
      <c r="T20" s="42" t="str">
        <f>IF(VLOOKUP($A20,Tabla243[],MATCH(Comunicaciones!T$14,Tabla243[#Headers],0),0)="","",VLOOKUP($A20,Tabla243[],MATCH(Comunicaciones!T$14,Tabla243[#Headers],0),0))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7</v>
      </c>
      <c r="V20" s="44">
        <f ca="1">IF(OR(Presentación!$C$1="",Presentación!$C$2=""),"-",IF(OR(OR(U20="",U20="-"),F20=0),"N/A",IF(U20/F20&gt;1,1,U20/F20)))</f>
        <v>1</v>
      </c>
      <c r="W20" s="108" t="s">
        <v>798</v>
      </c>
      <c r="X20" s="108" t="s">
        <v>758</v>
      </c>
      <c r="Y20" s="101" t="s">
        <v>799</v>
      </c>
      <c r="Z20" s="109"/>
    </row>
    <row r="21" spans="1:26" ht="174.95" customHeight="1" thickBot="1" x14ac:dyDescent="0.25">
      <c r="A21" s="62" t="s">
        <v>261</v>
      </c>
      <c r="B21" s="295" t="s">
        <v>202</v>
      </c>
      <c r="C21" s="102" t="s">
        <v>57</v>
      </c>
      <c r="D21" s="102" t="s">
        <v>58</v>
      </c>
      <c r="E21" s="102" t="s">
        <v>76</v>
      </c>
      <c r="F21" s="41">
        <f ca="1">IF(OR(Presentación!$C$1="",Presentación!$C$2=""),"-",IF(Presentación!$C$1=Presentación!$C$2,VLOOKUP(Comunicaciones!A21,Tabla24[],MATCH(Presentación!$C$1,Tabla24[#Headers],0),0),IF(VLOOKUP(Comunicaciones!A21,Tabla24[[ID]:[Operación]],7,0)="Suma",SUM(OFFSET(Tabla24[[#Headers],[Operación]],MATCH(Comunicaciones!A21,Tabla24[ID],0),MATCH(Presentación!$C$1,Tabla24[[#Headers],[Enero]:[Diciembre]],0),1,MATCH(Presentación!$C$2,Tabla24[[#Headers],[Enero]:[Diciembre]],0)-MATCH(Presentación!$C$1,Tabla24[[#Headers],[Enero]:[Diciembre]],0)+1)),IF(VLOOKUP(Comunicaciones!A21,Tabla24[[ID]:[Operación]],7,0)="Promedio",AVERAGE(OFFSET(Tabla24[[#Headers],[Operación]],MATCH(Comunicaciones!A21,Tabla24[ID],0),MATCH(Presentación!$C$1,Tabla24[[#Headers],[Enero]:[Diciembre]],0),1,MATCH(Presentación!$C$2,Tabla24[[#Headers],[Enero]:[Diciembre]],0)-MATCH(Presentación!$C$1,Tabla24[[#Headers],[Enero]:[Diciembre]],0)+1)),IF(VLOOKUP(Comunicaciones!A21,Tabla24[[ID]:[Operación]],7,0)="Acumulativo",IF(ISTEXT(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f>
        <v>15</v>
      </c>
      <c r="G21" s="106" t="s">
        <v>192</v>
      </c>
      <c r="H21" s="101" t="s">
        <v>776</v>
      </c>
      <c r="I21" s="42">
        <f>IF(VLOOKUP($A21,Tabla243[],MATCH(Comunicaciones!I$14,Tabla243[#Headers],0),0)="","",VLOOKUP($A21,Tabla243[],MATCH(Comunicaciones!I$14,Tabla243[#Headers],0),0))</f>
        <v>1</v>
      </c>
      <c r="J21" s="42">
        <f>IF(VLOOKUP($A21,Tabla243[],MATCH(Comunicaciones!J$14,Tabla243[#Headers],0),0)="","",VLOOKUP($A21,Tabla243[],MATCH(Comunicaciones!J$14,Tabla243[#Headers],0),0))</f>
        <v>88</v>
      </c>
      <c r="K21" s="42">
        <f>IF(VLOOKUP($A21,Tabla243[],MATCH(Comunicaciones!K$14,Tabla243[#Headers],0),0)="","",VLOOKUP($A21,Tabla243[],MATCH(Comunicaciones!K$14,Tabla243[#Headers],0),0))</f>
        <v>87</v>
      </c>
      <c r="L21" s="42">
        <v>87</v>
      </c>
      <c r="M21" s="42">
        <v>87</v>
      </c>
      <c r="N21" s="42">
        <v>87</v>
      </c>
      <c r="O21" s="42">
        <v>87</v>
      </c>
      <c r="P21" s="42">
        <v>87</v>
      </c>
      <c r="Q21" s="42">
        <v>87</v>
      </c>
      <c r="R21" s="42" t="str">
        <f>IF(VLOOKUP($A21,Tabla243[],MATCH(Comunicaciones!R$14,Tabla243[#Headers],0),0)="","",VLOOKUP($A21,Tabla243[],MATCH(Comunicaciones!R$14,Tabla243[#Headers],0),0))</f>
        <v/>
      </c>
      <c r="S21" s="42" t="str">
        <f>IF(VLOOKUP($A21,Tabla243[],MATCH(Comunicaciones!S$14,Tabla243[#Headers],0),0)="","",VLOOKUP($A21,Tabla243[],MATCH(Comunicaciones!S$14,Tabla243[#Headers],0),0))</f>
        <v/>
      </c>
      <c r="T21" s="42" t="str">
        <f>IF(VLOOKUP($A21,Tabla243[],MATCH(Comunicaciones!T$14,Tabla243[#Headers],0),0)="","",VLOOKUP($A21,Tabla243[],MATCH(Comunicaciones!T$14,Tabla243[#Headers],0),0))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261</v>
      </c>
      <c r="V21" s="44">
        <f ca="1">IF(OR(Presentación!$C$1="",Presentación!$C$2=""),"-",IF(OR(OR(U21="",U21="-"),F21=0),"N/A",IF(U21/F21&gt;1,1,U21/F21)))</f>
        <v>1</v>
      </c>
      <c r="W21" s="108" t="s">
        <v>789</v>
      </c>
      <c r="X21" s="110" t="s">
        <v>800</v>
      </c>
      <c r="Y21" s="101" t="s">
        <v>801</v>
      </c>
      <c r="Z21" s="109"/>
    </row>
    <row r="22" spans="1:26" ht="174.95" customHeight="1" thickBot="1" x14ac:dyDescent="0.25">
      <c r="A22" s="62" t="s">
        <v>262</v>
      </c>
      <c r="B22" s="296"/>
      <c r="C22" s="102" t="s">
        <v>59</v>
      </c>
      <c r="D22" s="102" t="s">
        <v>60</v>
      </c>
      <c r="E22" s="102" t="s">
        <v>76</v>
      </c>
      <c r="F22" s="41">
        <f ca="1">IF(OR(Presentación!$C$1="",Presentación!$C$2=""),"-",IF(Presentación!$C$1=Presentación!$C$2,VLOOKUP(Comunicaciones!A22,Tabla24[],MATCH(Presentación!$C$1,Tabla24[#Headers],0),0),IF(VLOOKUP(Comunicaciones!A22,Tabla24[[ID]:[Operación]],7,0)="Suma",SUM(OFFSET(Tabla24[[#Headers],[Operación]],MATCH(Comunicaciones!A22,Tabla24[ID],0),MATCH(Presentación!$C$1,Tabla24[[#Headers],[Enero]:[Diciembre]],0),1,MATCH(Presentación!$C$2,Tabla24[[#Headers],[Enero]:[Diciembre]],0)-MATCH(Presentación!$C$1,Tabla24[[#Headers],[Enero]:[Diciembre]],0)+1)),IF(VLOOKUP(Comunicaciones!A22,Tabla24[[ID]:[Operación]],7,0)="Promedio",AVERAGE(OFFSET(Tabla24[[#Headers],[Operación]],MATCH(Comunicaciones!A22,Tabla24[ID],0),MATCH(Presentación!$C$1,Tabla24[[#Headers],[Enero]:[Diciembre]],0),1,MATCH(Presentación!$C$2,Tabla24[[#Headers],[Enero]:[Diciembre]],0)-MATCH(Presentación!$C$1,Tabla24[[#Headers],[Enero]:[Diciembre]],0)+1)),IF(VLOOKUP(Comunicaciones!A22,Tabla24[[ID]:[Operación]],7,0)="Acumulativo",IF(ISTEXT(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f>
        <v>1</v>
      </c>
      <c r="G22" s="106" t="s">
        <v>192</v>
      </c>
      <c r="H22" s="101" t="s">
        <v>777</v>
      </c>
      <c r="I22" s="42">
        <f>IF(VLOOKUP($A22,Tabla243[],MATCH(Comunicaciones!I$14,Tabla243[#Headers],0),0)="","",VLOOKUP($A22,Tabla243[],MATCH(Comunicaciones!I$14,Tabla243[#Headers],0),0))</f>
        <v>90</v>
      </c>
      <c r="J22" s="42">
        <f>IF(VLOOKUP($A22,Tabla243[],MATCH(Comunicaciones!J$14,Tabla243[#Headers],0),0)="","",VLOOKUP($A22,Tabla243[],MATCH(Comunicaciones!J$14,Tabla243[#Headers],0),0))</f>
        <v>1</v>
      </c>
      <c r="K22" s="42">
        <f>IF(VLOOKUP($A22,Tabla243[],MATCH(Comunicaciones!K$14,Tabla243[#Headers],0),0)="","",VLOOKUP($A22,Tabla243[],MATCH(Comunicaciones!K$14,Tabla243[#Headers],0),0))</f>
        <v>5</v>
      </c>
      <c r="L22" s="42">
        <v>0</v>
      </c>
      <c r="M22" s="42">
        <v>10</v>
      </c>
      <c r="N22" s="42">
        <v>1</v>
      </c>
      <c r="O22" s="42">
        <v>2</v>
      </c>
      <c r="P22" s="42">
        <v>25</v>
      </c>
      <c r="Q22" s="42">
        <v>1</v>
      </c>
      <c r="R22" s="42" t="str">
        <f>IF(VLOOKUP($A22,Tabla243[],MATCH(Comunicaciones!R$14,Tabla243[#Headers],0),0)="","",VLOOKUP($A22,Tabla243[],MATCH(Comunicaciones!R$14,Tabla243[#Headers],0),0))</f>
        <v/>
      </c>
      <c r="S22" s="42" t="str">
        <f>IF(VLOOKUP($A22,Tabla243[],MATCH(Comunicaciones!S$14,Tabla243[#Headers],0),0)="","",VLOOKUP($A22,Tabla243[],MATCH(Comunicaciones!S$14,Tabla243[#Headers],0),0))</f>
        <v/>
      </c>
      <c r="T22" s="42" t="str">
        <f>IF(VLOOKUP($A22,Tabla243[],MATCH(Comunicaciones!T$14,Tabla243[#Headers],0),0)="","",VLOOKUP($A22,Tabla243[],MATCH(Comunicaciones!T$14,Tabla243[#Headers],0),0))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28</v>
      </c>
      <c r="V22" s="44">
        <f ca="1">IF(OR(Presentación!$C$1="",Presentación!$C$2=""),"-",IF(OR(OR(U22="",U22="-"),F22=0),"N/A",IF(U22/F22&gt;1,1,U22/F22)))</f>
        <v>1</v>
      </c>
      <c r="W22" s="108" t="s">
        <v>798</v>
      </c>
      <c r="X22" s="110" t="s">
        <v>795</v>
      </c>
      <c r="Y22" s="101" t="s">
        <v>802</v>
      </c>
      <c r="Z22" s="109"/>
    </row>
    <row r="23" spans="1:26" ht="125.1" customHeight="1" thickBot="1" x14ac:dyDescent="0.25">
      <c r="A23" s="62" t="s">
        <v>263</v>
      </c>
      <c r="B23" s="296"/>
      <c r="C23" s="102" t="s">
        <v>264</v>
      </c>
      <c r="D23" s="102" t="s">
        <v>265</v>
      </c>
      <c r="E23" s="102" t="s">
        <v>76</v>
      </c>
      <c r="F23" s="41">
        <f ca="1">IF(OR(Presentación!$C$1="",Presentación!$C$2=""),"-",IF(Presentación!$C$1=Presentación!$C$2,VLOOKUP(Comunicaciones!A23,Tabla24[],MATCH(Presentación!$C$1,Tabla24[#Headers],0),0),IF(VLOOKUP(Comunicaciones!A23,Tabla24[[ID]:[Operación]],7,0)="Suma",SUM(OFFSET(Tabla24[[#Headers],[Operación]],MATCH(Comunicaciones!A23,Tabla24[ID],0),MATCH(Presentación!$C$1,Tabla24[[#Headers],[Enero]:[Diciembre]],0),1,MATCH(Presentación!$C$2,Tabla24[[#Headers],[Enero]:[Diciembre]],0)-MATCH(Presentación!$C$1,Tabla24[[#Headers],[Enero]:[Diciembre]],0)+1)),IF(VLOOKUP(Comunicaciones!A23,Tabla24[[ID]:[Operación]],7,0)="Promedio",AVERAGE(OFFSET(Tabla24[[#Headers],[Operación]],MATCH(Comunicaciones!A23,Tabla24[ID],0),MATCH(Presentación!$C$1,Tabla24[[#Headers],[Enero]:[Diciembre]],0),1,MATCH(Presentación!$C$2,Tabla24[[#Headers],[Enero]:[Diciembre]],0)-MATCH(Presentación!$C$1,Tabla24[[#Headers],[Enero]:[Diciembre]],0)+1)),IF(VLOOKUP(Comunicaciones!A23,Tabla24[[ID]:[Operación]],7,0)="Acumulativo",IF(ISTEXT(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f>
        <v>3</v>
      </c>
      <c r="G23" s="106" t="s">
        <v>747</v>
      </c>
      <c r="H23" s="101" t="s">
        <v>778</v>
      </c>
      <c r="I23" s="42">
        <f>IF(VLOOKUP($A23,Tabla243[],MATCH(Comunicaciones!I$14,Tabla243[#Headers],0),0)="","",VLOOKUP($A23,Tabla243[],MATCH(Comunicaciones!I$14,Tabla243[#Headers],0),0))</f>
        <v>1</v>
      </c>
      <c r="J23" s="42">
        <f>IF(VLOOKUP($A23,Tabla243[],MATCH(Comunicaciones!J$14,Tabla243[#Headers],0),0)="","",VLOOKUP($A23,Tabla243[],MATCH(Comunicaciones!J$14,Tabla243[#Headers],0),0))</f>
        <v>0</v>
      </c>
      <c r="K23" s="42">
        <f>IF(VLOOKUP($A23,Tabla243[],MATCH(Comunicaciones!K$14,Tabla243[#Headers],0),0)="","",VLOOKUP($A23,Tabla243[],MATCH(Comunicaciones!K$14,Tabla243[#Headers],0),0))</f>
        <v>10</v>
      </c>
      <c r="L23" s="42">
        <v>1</v>
      </c>
      <c r="M23" s="42">
        <v>10</v>
      </c>
      <c r="N23" s="42">
        <v>2</v>
      </c>
      <c r="O23" s="42">
        <v>3</v>
      </c>
      <c r="P23" s="42">
        <v>0</v>
      </c>
      <c r="Q23" s="42">
        <v>1</v>
      </c>
      <c r="R23" s="42" t="str">
        <f>IF(VLOOKUP($A23,Tabla243[],MATCH(Comunicaciones!R$14,Tabla243[#Headers],0),0)="","",VLOOKUP($A23,Tabla243[],MATCH(Comunicaciones!R$14,Tabla243[#Headers],0),0))</f>
        <v/>
      </c>
      <c r="S23" s="42" t="str">
        <f>IF(VLOOKUP($A23,Tabla243[],MATCH(Comunicaciones!S$14,Tabla243[#Headers],0),0)="","",VLOOKUP($A23,Tabla243[],MATCH(Comunicaciones!S$14,Tabla243[#Headers],0),0))</f>
        <v/>
      </c>
      <c r="T23" s="42" t="str">
        <f>IF(VLOOKUP($A23,Tabla243[],MATCH(Comunicaciones!T$14,Tabla243[#Headers],0),0)="","",VLOOKUP($A23,Tabla243[],MATCH(Comunicaciones!T$14,Tabla243[#Headers],0),0))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4</v>
      </c>
      <c r="V23" s="44">
        <f ca="1">IF(OR(Presentación!$C$1="",Presentación!$C$2=""),"-",IF(OR(OR(U23="",U23="-"),F23=0),"N/A",IF(U23/F23&gt;1,1,U23/F23)))</f>
        <v>1</v>
      </c>
      <c r="W23" s="108" t="s">
        <v>789</v>
      </c>
      <c r="X23" s="108" t="s">
        <v>758</v>
      </c>
      <c r="Y23" s="101" t="s">
        <v>803</v>
      </c>
      <c r="Z23" s="109"/>
    </row>
    <row r="24" spans="1:26" ht="225" customHeight="1" thickBot="1" x14ac:dyDescent="0.25">
      <c r="A24" s="62" t="s">
        <v>266</v>
      </c>
      <c r="B24" s="297"/>
      <c r="C24" s="102" t="s">
        <v>267</v>
      </c>
      <c r="D24" s="102" t="s">
        <v>61</v>
      </c>
      <c r="E24" s="102" t="s">
        <v>76</v>
      </c>
      <c r="F24" s="41">
        <f ca="1">IF(OR(Presentación!$C$1="",Presentación!$C$2=""),"-",IF(Presentación!$C$1=Presentación!$C$2,VLOOKUP(Comunicaciones!A24,Tabla24[],MATCH(Presentación!$C$1,Tabla24[#Headers],0),0),IF(VLOOKUP(Comunicaciones!A24,Tabla24[[ID]:[Operación]],7,0)="Suma",SUM(OFFSET(Tabla24[[#Headers],[Operación]],MATCH(Comunicaciones!A24,Tabla24[ID],0),MATCH(Presentación!$C$1,Tabla24[[#Headers],[Enero]:[Diciembre]],0),1,MATCH(Presentación!$C$2,Tabla24[[#Headers],[Enero]:[Diciembre]],0)-MATCH(Presentación!$C$1,Tabla24[[#Headers],[Enero]:[Diciembre]],0)+1)),IF(VLOOKUP(Comunicaciones!A24,Tabla24[[ID]:[Operación]],7,0)="Promedio",AVERAGE(OFFSET(Tabla24[[#Headers],[Operación]],MATCH(Comunicaciones!A24,Tabla24[ID],0),MATCH(Presentación!$C$1,Tabla24[[#Headers],[Enero]:[Diciembre]],0),1,MATCH(Presentación!$C$2,Tabla24[[#Headers],[Enero]:[Diciembre]],0)-MATCH(Presentación!$C$1,Tabla24[[#Headers],[Enero]:[Diciembre]],0)+1)),IF(VLOOKUP(Comunicaciones!A24,Tabla24[[ID]:[Operación]],7,0)="Acumulativo",IF(ISTEXT(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f>
        <v>2</v>
      </c>
      <c r="G24" s="106" t="s">
        <v>747</v>
      </c>
      <c r="H24" s="101" t="s">
        <v>779</v>
      </c>
      <c r="I24" s="42">
        <f>IF(VLOOKUP($A24,Tabla243[],MATCH(Comunicaciones!I$14,Tabla243[#Headers],0),0)="","",VLOOKUP($A24,Tabla243[],MATCH(Comunicaciones!I$14,Tabla243[#Headers],0),0))</f>
        <v>3</v>
      </c>
      <c r="J24" s="42">
        <f>IF(VLOOKUP($A24,Tabla243[],MATCH(Comunicaciones!J$14,Tabla243[#Headers],0),0)="","",VLOOKUP($A24,Tabla243[],MATCH(Comunicaciones!J$14,Tabla243[#Headers],0),0))</f>
        <v>2</v>
      </c>
      <c r="K24" s="42">
        <f>IF(VLOOKUP($A24,Tabla243[],MATCH(Comunicaciones!K$14,Tabla243[#Headers],0),0)="","",VLOOKUP($A24,Tabla243[],MATCH(Comunicaciones!K$14,Tabla243[#Headers],0),0))</f>
        <v>4</v>
      </c>
      <c r="L24" s="42">
        <v>2</v>
      </c>
      <c r="M24" s="42">
        <v>1</v>
      </c>
      <c r="N24" s="42">
        <v>1</v>
      </c>
      <c r="O24" s="42">
        <v>35</v>
      </c>
      <c r="P24" s="42">
        <v>2</v>
      </c>
      <c r="Q24" s="42">
        <v>2</v>
      </c>
      <c r="R24" s="42" t="str">
        <f>IF(VLOOKUP($A24,Tabla243[],MATCH(Comunicaciones!R$14,Tabla243[#Headers],0),0)="","",VLOOKUP($A24,Tabla243[],MATCH(Comunicaciones!R$14,Tabla243[#Headers],0),0))</f>
        <v/>
      </c>
      <c r="S24" s="42" t="str">
        <f>IF(VLOOKUP($A24,Tabla243[],MATCH(Comunicaciones!S$14,Tabla243[#Headers],0),0)="","",VLOOKUP($A24,Tabla243[],MATCH(Comunicaciones!S$14,Tabla243[#Headers],0),0))</f>
        <v/>
      </c>
      <c r="T24" s="42" t="str">
        <f>IF(VLOOKUP($A24,Tabla243[],MATCH(Comunicaciones!T$14,Tabla243[#Headers],0),0)="","",VLOOKUP($A24,Tabla243[],MATCH(Comunicaciones!T$14,Tabla243[#Headers],0),0))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39</v>
      </c>
      <c r="V24" s="44">
        <f ca="1">IF(OR(Presentación!$C$1="",Presentación!$C$2=""),"-",IF(OR(OR(U24="",U24="-"),F24=0),"N/A",IF(U24/F24&gt;1,1,U24/F24)))</f>
        <v>1</v>
      </c>
      <c r="W24" s="108" t="s">
        <v>798</v>
      </c>
      <c r="X24" s="108" t="s">
        <v>758</v>
      </c>
      <c r="Y24" s="101" t="s">
        <v>804</v>
      </c>
      <c r="Z24" s="109"/>
    </row>
    <row r="25" spans="1:26" ht="99.95" customHeight="1" thickBot="1" x14ac:dyDescent="0.25">
      <c r="A25" s="62" t="s">
        <v>268</v>
      </c>
      <c r="B25" s="101" t="s">
        <v>203</v>
      </c>
      <c r="C25" s="102" t="s">
        <v>62</v>
      </c>
      <c r="D25" s="102" t="s">
        <v>63</v>
      </c>
      <c r="E25" s="102" t="s">
        <v>76</v>
      </c>
      <c r="F25" s="41">
        <f ca="1">IF(OR(Presentación!$C$1="",Presentación!$C$2=""),"-",IF(Presentación!$C$1=Presentación!$C$2,VLOOKUP(Comunicaciones!A25,Tabla24[],MATCH(Presentación!$C$1,Tabla24[#Headers],0),0),IF(VLOOKUP(Comunicaciones!A25,Tabla24[[ID]:[Operación]],7,0)="Suma",SUM(OFFSET(Tabla24[[#Headers],[Operación]],MATCH(Comunicaciones!A25,Tabla24[ID],0),MATCH(Presentación!$C$1,Tabla24[[#Headers],[Enero]:[Diciembre]],0),1,MATCH(Presentación!$C$2,Tabla24[[#Headers],[Enero]:[Diciembre]],0)-MATCH(Presentación!$C$1,Tabla24[[#Headers],[Enero]:[Diciembre]],0)+1)),IF(VLOOKUP(Comunicaciones!A25,Tabla24[[ID]:[Operación]],7,0)="Promedio",AVERAGE(OFFSET(Tabla24[[#Headers],[Operación]],MATCH(Comunicaciones!A25,Tabla24[ID],0),MATCH(Presentación!$C$1,Tabla24[[#Headers],[Enero]:[Diciembre]],0),1,MATCH(Presentación!$C$2,Tabla24[[#Headers],[Enero]:[Diciembre]],0)-MATCH(Presentación!$C$1,Tabla24[[#Headers],[Enero]:[Diciembre]],0)+1)),IF(VLOOKUP(Comunicaciones!A25,Tabla24[[ID]:[Operación]],7,0)="Acumulativo",IF(ISTEXT(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f>
        <v>12</v>
      </c>
      <c r="G25" s="106" t="s">
        <v>747</v>
      </c>
      <c r="H25" s="101" t="s">
        <v>780</v>
      </c>
      <c r="I25" s="42">
        <f>IF(VLOOKUP($A25,Tabla243[],MATCH(Comunicaciones!I$14,Tabla243[#Headers],0),0)="","",VLOOKUP($A25,Tabla243[],MATCH(Comunicaciones!I$14,Tabla243[#Headers],0),0))</f>
        <v>8</v>
      </c>
      <c r="J25" s="42">
        <f>IF(VLOOKUP($A25,Tabla243[],MATCH(Comunicaciones!J$14,Tabla243[#Headers],0),0)="","",VLOOKUP($A25,Tabla243[],MATCH(Comunicaciones!J$14,Tabla243[#Headers],0),0))</f>
        <v>4</v>
      </c>
      <c r="K25" s="42">
        <f>IF(VLOOKUP($A25,Tabla243[],MATCH(Comunicaciones!K$14,Tabla243[#Headers],0),0)="","",VLOOKUP($A25,Tabla243[],MATCH(Comunicaciones!K$14,Tabla243[#Headers],0),0))</f>
        <v>4</v>
      </c>
      <c r="L25" s="42">
        <v>4</v>
      </c>
      <c r="M25" s="42">
        <v>8</v>
      </c>
      <c r="N25" s="42">
        <v>4</v>
      </c>
      <c r="O25" s="42">
        <v>8</v>
      </c>
      <c r="P25" s="42">
        <v>8</v>
      </c>
      <c r="Q25" s="42">
        <v>8</v>
      </c>
      <c r="R25" s="42" t="str">
        <f>IF(VLOOKUP($A25,Tabla243[],MATCH(Comunicaciones!R$14,Tabla243[#Headers],0),0)="","",VLOOKUP($A25,Tabla243[],MATCH(Comunicaciones!R$14,Tabla243[#Headers],0),0))</f>
        <v/>
      </c>
      <c r="S25" s="42" t="str">
        <f>IF(VLOOKUP($A25,Tabla243[],MATCH(Comunicaciones!S$14,Tabla243[#Headers],0),0)="","",VLOOKUP($A25,Tabla243[],MATCH(Comunicaciones!S$14,Tabla243[#Headers],0),0))</f>
        <v/>
      </c>
      <c r="T25" s="42" t="str">
        <f>IF(VLOOKUP($A25,Tabla243[],MATCH(Comunicaciones!T$14,Tabla243[#Headers],0),0)="","",VLOOKUP($A25,Tabla243[],MATCH(Comunicaciones!T$14,Tabla243[#Headers],0),0))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24</v>
      </c>
      <c r="V25" s="44">
        <f ca="1">IF(OR(Presentación!$C$1="",Presentación!$C$2=""),"-",IF(OR(OR(U25="",U25="-"),F25=0),"N/A",IF(U25/F25&gt;1,1,U25/F25)))</f>
        <v>1</v>
      </c>
      <c r="W25" s="108" t="s">
        <v>789</v>
      </c>
      <c r="X25" s="108" t="s">
        <v>791</v>
      </c>
      <c r="Y25" s="101" t="s">
        <v>805</v>
      </c>
      <c r="Z25" s="109"/>
    </row>
    <row r="26" spans="1:26" ht="150" customHeight="1" thickBot="1" x14ac:dyDescent="0.25">
      <c r="A26" s="62" t="s">
        <v>269</v>
      </c>
      <c r="B26" s="101" t="s">
        <v>204</v>
      </c>
      <c r="C26" s="102" t="s">
        <v>64</v>
      </c>
      <c r="D26" s="102" t="s">
        <v>65</v>
      </c>
      <c r="E26" s="102" t="s">
        <v>76</v>
      </c>
      <c r="F26" s="41">
        <f ca="1">IF(OR(Presentación!$C$1="",Presentación!$C$2=""),"-",IF(Presentación!$C$1=Presentación!$C$2,VLOOKUP(Comunicaciones!A26,Tabla24[],MATCH(Presentación!$C$1,Tabla24[#Headers],0),0),IF(VLOOKUP(Comunicaciones!A26,Tabla24[[ID]:[Operación]],7,0)="Suma",SUM(OFFSET(Tabla24[[#Headers],[Operación]],MATCH(Comunicaciones!A26,Tabla24[ID],0),MATCH(Presentación!$C$1,Tabla24[[#Headers],[Enero]:[Diciembre]],0),1,MATCH(Presentación!$C$2,Tabla24[[#Headers],[Enero]:[Diciembre]],0)-MATCH(Presentación!$C$1,Tabla24[[#Headers],[Enero]:[Diciembre]],0)+1)),IF(VLOOKUP(Comunicaciones!A26,Tabla24[[ID]:[Operación]],7,0)="Promedio",AVERAGE(OFFSET(Tabla24[[#Headers],[Operación]],MATCH(Comunicaciones!A26,Tabla24[ID],0),MATCH(Presentación!$C$1,Tabla24[[#Headers],[Enero]:[Diciembre]],0),1,MATCH(Presentación!$C$2,Tabla24[[#Headers],[Enero]:[Diciembre]],0)-MATCH(Presentación!$C$1,Tabla24[[#Headers],[Enero]:[Diciembre]],0)+1)),IF(VLOOKUP(Comunicaciones!A26,Tabla24[[ID]:[Operación]],7,0)="Acumulativo",IF(ISTEXT(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f>
        <v>60</v>
      </c>
      <c r="G26" s="106" t="s">
        <v>747</v>
      </c>
      <c r="H26" s="101" t="s">
        <v>781</v>
      </c>
      <c r="I26" s="42">
        <f>IF(VLOOKUP($A26,Tabla243[],MATCH(Comunicaciones!I$14,Tabla243[#Headers],0),0)="","",VLOOKUP($A26,Tabla243[],MATCH(Comunicaciones!I$14,Tabla243[#Headers],0),0))</f>
        <v>22</v>
      </c>
      <c r="J26" s="42">
        <f>IF(VLOOKUP($A26,Tabla243[],MATCH(Comunicaciones!J$14,Tabla243[#Headers],0),0)="","",VLOOKUP($A26,Tabla243[],MATCH(Comunicaciones!J$14,Tabla243[#Headers],0),0))</f>
        <v>22</v>
      </c>
      <c r="K26" s="42">
        <f>IF(VLOOKUP($A26,Tabla243[],MATCH(Comunicaciones!K$14,Tabla243[#Headers],0),0)="","",VLOOKUP($A26,Tabla243[],MATCH(Comunicaciones!K$14,Tabla243[#Headers],0),0))</f>
        <v>23</v>
      </c>
      <c r="L26" s="42">
        <v>22</v>
      </c>
      <c r="M26" s="42">
        <v>23</v>
      </c>
      <c r="N26" s="42">
        <v>23</v>
      </c>
      <c r="O26" s="42">
        <v>22</v>
      </c>
      <c r="P26" s="42">
        <v>23</v>
      </c>
      <c r="Q26" s="42">
        <v>20</v>
      </c>
      <c r="R26" s="42" t="str">
        <f>IF(VLOOKUP($A26,Tabla243[],MATCH(Comunicaciones!R$14,Tabla243[#Headers],0),0)="","",VLOOKUP($A26,Tabla243[],MATCH(Comunicaciones!R$14,Tabla243[#Headers],0),0))</f>
        <v/>
      </c>
      <c r="S26" s="42" t="str">
        <f>IF(VLOOKUP($A26,Tabla243[],MATCH(Comunicaciones!S$14,Tabla243[#Headers],0),0)="","",VLOOKUP($A26,Tabla243[],MATCH(Comunicaciones!S$14,Tabla243[#Headers],0),0))</f>
        <v/>
      </c>
      <c r="T26" s="42" t="str">
        <f>IF(VLOOKUP($A26,Tabla243[],MATCH(Comunicaciones!T$14,Tabla243[#Headers],0),0)="","",VLOOKUP($A26,Tabla243[],MATCH(Comunicaciones!T$14,Tabla243[#Headers],0),0))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65</v>
      </c>
      <c r="V26" s="44">
        <f ca="1">IF(OR(Presentación!$C$1="",Presentación!$C$2=""),"-",IF(OR(OR(U26="",U26="-"),F26=0),"N/A",IF(U26/F26&gt;1,1,U26/F26)))</f>
        <v>1</v>
      </c>
      <c r="W26" s="108" t="s">
        <v>806</v>
      </c>
      <c r="X26" s="108" t="s">
        <v>678</v>
      </c>
      <c r="Y26" s="101" t="s">
        <v>807</v>
      </c>
      <c r="Z26" s="109"/>
    </row>
    <row r="27" spans="1:26" ht="200.1" customHeight="1" thickBot="1" x14ac:dyDescent="0.25">
      <c r="A27" s="62" t="s">
        <v>270</v>
      </c>
      <c r="B27" s="101" t="s">
        <v>205</v>
      </c>
      <c r="C27" s="102" t="s">
        <v>66</v>
      </c>
      <c r="D27" s="102" t="s">
        <v>67</v>
      </c>
      <c r="E27" s="102" t="s">
        <v>76</v>
      </c>
      <c r="F27" s="41">
        <f ca="1">IF(OR(Presentación!$C$1="",Presentación!$C$2=""),"-",IF(Presentación!$C$1=Presentación!$C$2,VLOOKUP(Comunicaciones!A27,Tabla24[],MATCH(Presentación!$C$1,Tabla24[#Headers],0),0),IF(VLOOKUP(Comunicaciones!A27,Tabla24[[ID]:[Operación]],7,0)="Suma",SUM(OFFSET(Tabla24[[#Headers],[Operación]],MATCH(Comunicaciones!A27,Tabla24[ID],0),MATCH(Presentación!$C$1,Tabla24[[#Headers],[Enero]:[Diciembre]],0),1,MATCH(Presentación!$C$2,Tabla24[[#Headers],[Enero]:[Diciembre]],0)-MATCH(Presentación!$C$1,Tabla24[[#Headers],[Enero]:[Diciembre]],0)+1)),IF(VLOOKUP(Comunicaciones!A27,Tabla24[[ID]:[Operación]],7,0)="Promedio",AVERAGE(OFFSET(Tabla24[[#Headers],[Operación]],MATCH(Comunicaciones!A27,Tabla24[ID],0),MATCH(Presentación!$C$1,Tabla24[[#Headers],[Enero]:[Diciembre]],0),1,MATCH(Presentación!$C$2,Tabla24[[#Headers],[Enero]:[Diciembre]],0)-MATCH(Presentación!$C$1,Tabla24[[#Headers],[Enero]:[Diciembre]],0)+1)),IF(VLOOKUP(Comunicaciones!A27,Tabla24[[ID]:[Operación]],7,0)="Acumulativo",IF(ISTEXT(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f>
        <v>180</v>
      </c>
      <c r="G27" s="106" t="s">
        <v>192</v>
      </c>
      <c r="H27" s="101" t="s">
        <v>782</v>
      </c>
      <c r="I27" s="42">
        <f>IF(VLOOKUP($A27,Tabla243[],MATCH(Comunicaciones!I$14,Tabla243[#Headers],0),0)="","",VLOOKUP($A27,Tabla243[],MATCH(Comunicaciones!I$14,Tabla243[#Headers],0),0))</f>
        <v>60</v>
      </c>
      <c r="J27" s="42">
        <f>IF(VLOOKUP($A27,Tabla243[],MATCH(Comunicaciones!J$14,Tabla243[#Headers],0),0)="","",VLOOKUP($A27,Tabla243[],MATCH(Comunicaciones!J$14,Tabla243[#Headers],0),0))</f>
        <v>60</v>
      </c>
      <c r="K27" s="42">
        <f>IF(VLOOKUP($A27,Tabla243[],MATCH(Comunicaciones!K$14,Tabla243[#Headers],0),0)="","",VLOOKUP($A27,Tabla243[],MATCH(Comunicaciones!K$14,Tabla243[#Headers],0),0))</f>
        <v>60</v>
      </c>
      <c r="L27" s="42">
        <v>70</v>
      </c>
      <c r="M27" s="42">
        <v>60</v>
      </c>
      <c r="N27" s="42">
        <v>40</v>
      </c>
      <c r="O27" s="42">
        <v>62</v>
      </c>
      <c r="P27" s="42">
        <v>25</v>
      </c>
      <c r="Q27" s="42">
        <v>8</v>
      </c>
      <c r="R27" s="42" t="str">
        <f>IF(VLOOKUP($A27,Tabla243[],MATCH(Comunicaciones!R$14,Tabla243[#Headers],0),0)="","",VLOOKUP($A27,Tabla243[],MATCH(Comunicaciones!R$14,Tabla243[#Headers],0),0))</f>
        <v/>
      </c>
      <c r="S27" s="42" t="str">
        <f>IF(VLOOKUP($A27,Tabla243[],MATCH(Comunicaciones!S$14,Tabla243[#Headers],0),0)="","",VLOOKUP($A27,Tabla243[],MATCH(Comunicaciones!S$14,Tabla243[#Headers],0),0))</f>
        <v/>
      </c>
      <c r="T27" s="42" t="str">
        <f>IF(VLOOKUP($A27,Tabla243[],MATCH(Comunicaciones!T$14,Tabla243[#Headers],0),0)="","",VLOOKUP($A27,Tabla243[],MATCH(Comunicaciones!T$14,Tabla243[#Headers],0),0))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95</v>
      </c>
      <c r="V27" s="44">
        <f ca="1">IF(OR(Presentación!$C$1="",Presentación!$C$2=""),"-",IF(OR(OR(U27="",U27="-"),F27=0),"N/A",IF(U27/F27&gt;1,1,U27/F27)))</f>
        <v>0.52777777777777779</v>
      </c>
      <c r="W27" s="108" t="s">
        <v>798</v>
      </c>
      <c r="X27" s="110" t="s">
        <v>795</v>
      </c>
      <c r="Y27" s="101" t="s">
        <v>808</v>
      </c>
      <c r="Z27" s="109"/>
    </row>
    <row r="28" spans="1:26" ht="174.95" customHeight="1" thickBot="1" x14ac:dyDescent="0.25">
      <c r="A28" s="62" t="s">
        <v>271</v>
      </c>
      <c r="B28" s="101" t="s">
        <v>206</v>
      </c>
      <c r="C28" s="102" t="s">
        <v>68</v>
      </c>
      <c r="D28" s="102" t="s">
        <v>69</v>
      </c>
      <c r="E28" s="102" t="s">
        <v>76</v>
      </c>
      <c r="F28" s="41">
        <f ca="1">IF(OR(Presentación!$C$1="",Presentación!$C$2=""),"-",IF(Presentación!$C$1=Presentación!$C$2,VLOOKUP(Comunicaciones!A28,Tabla24[],MATCH(Presentación!$C$1,Tabla24[#Headers],0),0),IF(VLOOKUP(Comunicaciones!A28,Tabla24[[ID]:[Operación]],7,0)="Suma",SUM(OFFSET(Tabla24[[#Headers],[Operación]],MATCH(Comunicaciones!A28,Tabla24[ID],0),MATCH(Presentación!$C$1,Tabla24[[#Headers],[Enero]:[Diciembre]],0),1,MATCH(Presentación!$C$2,Tabla24[[#Headers],[Enero]:[Diciembre]],0)-MATCH(Presentación!$C$1,Tabla24[[#Headers],[Enero]:[Diciembre]],0)+1)),IF(VLOOKUP(Comunicaciones!A28,Tabla24[[ID]:[Operación]],7,0)="Promedio",AVERAGE(OFFSET(Tabla24[[#Headers],[Operación]],MATCH(Comunicaciones!A28,Tabla24[ID],0),MATCH(Presentación!$C$1,Tabla24[[#Headers],[Enero]:[Diciembre]],0),1,MATCH(Presentación!$C$2,Tabla24[[#Headers],[Enero]:[Diciembre]],0)-MATCH(Presentación!$C$1,Tabla24[[#Headers],[Enero]:[Diciembre]],0)+1)),IF(VLOOKUP(Comunicaciones!A28,Tabla24[[ID]:[Operación]],7,0)="Acumulativo",IF(ISTEXT(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f>
        <v>3</v>
      </c>
      <c r="G28" s="106" t="s">
        <v>747</v>
      </c>
      <c r="H28" s="101" t="s">
        <v>783</v>
      </c>
      <c r="I28" s="42">
        <f>IF(VLOOKUP($A28,Tabla243[],MATCH(Comunicaciones!I$14,Tabla243[#Headers],0),0)="","",VLOOKUP($A28,Tabla243[],MATCH(Comunicaciones!I$14,Tabla243[#Headers],0),0))</f>
        <v>1</v>
      </c>
      <c r="J28" s="42">
        <f>IF(VLOOKUP($A28,Tabla243[],MATCH(Comunicaciones!J$14,Tabla243[#Headers],0),0)="","",VLOOKUP($A28,Tabla243[],MATCH(Comunicaciones!J$14,Tabla243[#Headers],0),0))</f>
        <v>3</v>
      </c>
      <c r="K28" s="42">
        <f>IF(VLOOKUP($A28,Tabla243[],MATCH(Comunicaciones!K$14,Tabla243[#Headers],0),0)="","",VLOOKUP($A28,Tabla243[],MATCH(Comunicaciones!K$14,Tabla243[#Headers],0),0))</f>
        <v>4</v>
      </c>
      <c r="L28" s="42">
        <v>2</v>
      </c>
      <c r="M28" s="42">
        <v>5</v>
      </c>
      <c r="N28" s="42">
        <v>3</v>
      </c>
      <c r="O28" s="42">
        <v>3</v>
      </c>
      <c r="P28" s="42">
        <v>1</v>
      </c>
      <c r="Q28" s="42">
        <v>3</v>
      </c>
      <c r="R28" s="42" t="str">
        <f>IF(VLOOKUP($A28,Tabla243[],MATCH(Comunicaciones!R$14,Tabla243[#Headers],0),0)="","",VLOOKUP($A28,Tabla243[],MATCH(Comunicaciones!R$14,Tabla243[#Headers],0),0))</f>
        <v/>
      </c>
      <c r="S28" s="42" t="str">
        <f>IF(VLOOKUP($A28,Tabla243[],MATCH(Comunicaciones!S$14,Tabla243[#Headers],0),0)="","",VLOOKUP($A28,Tabla243[],MATCH(Comunicaciones!S$14,Tabla243[#Headers],0),0))</f>
        <v/>
      </c>
      <c r="T28" s="42" t="str">
        <f>IF(VLOOKUP($A28,Tabla243[],MATCH(Comunicaciones!T$14,Tabla243[#Headers],0),0)="","",VLOOKUP($A28,Tabla243[],MATCH(Comunicaciones!T$14,Tabla243[#Headers],0),0))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7</v>
      </c>
      <c r="V28" s="44">
        <f ca="1">IF(OR(Presentación!$C$1="",Presentación!$C$2=""),"-",IF(OR(OR(U28="",U28="-"),F28=0),"N/A",IF(U28/F28&gt;1,1,U28/F28)))</f>
        <v>1</v>
      </c>
      <c r="W28" s="108" t="s">
        <v>789</v>
      </c>
      <c r="X28" s="108" t="s">
        <v>678</v>
      </c>
      <c r="Y28" s="101" t="s">
        <v>809</v>
      </c>
      <c r="Z28" s="109"/>
    </row>
    <row r="29" spans="1:26" ht="174.95" customHeight="1" thickBot="1" x14ac:dyDescent="0.25">
      <c r="A29" s="62" t="s">
        <v>272</v>
      </c>
      <c r="B29" s="103" t="s">
        <v>207</v>
      </c>
      <c r="C29" s="104" t="s">
        <v>70</v>
      </c>
      <c r="D29" s="104" t="s">
        <v>71</v>
      </c>
      <c r="E29" s="102" t="s">
        <v>77</v>
      </c>
      <c r="F29" s="47">
        <f ca="1">IF(OR(Presentación!$C$1="",Presentación!$C$2=""),"-",IF(Presentación!$C$1=Presentación!$C$2,VLOOKUP(Comunicaciones!A29,Tabla24[],MATCH(Presentación!$C$1,Tabla24[#Headers],0),0),IF(VLOOKUP(Comunicaciones!A29,Tabla24[[ID]:[Operación]],7,0)="Suma",SUM(OFFSET(Tabla24[[#Headers],[Operación]],MATCH(Comunicaciones!A29,Tabla24[ID],0),MATCH(Presentación!$C$1,Tabla24[[#Headers],[Enero]:[Diciembre]],0),1,MATCH(Presentación!$C$2,Tabla24[[#Headers],[Enero]:[Diciembre]],0)-MATCH(Presentación!$C$1,Tabla24[[#Headers],[Enero]:[Diciembre]],0)+1)),IF(VLOOKUP(Comunicaciones!A29,Tabla24[[ID]:[Operación]],7,0)="Promedio",AVERAGE(OFFSET(Tabla24[[#Headers],[Operación]],MATCH(Comunicaciones!A29,Tabla24[ID],0),MATCH(Presentación!$C$1,Tabla24[[#Headers],[Enero]:[Diciembre]],0),1,MATCH(Presentación!$C$2,Tabla24[[#Headers],[Enero]:[Diciembre]],0)-MATCH(Presentación!$C$1,Tabla24[[#Headers],[Enero]:[Diciembre]],0)+1)),IF(VLOOKUP(Comunicaciones!A29,Tabla24[[ID]:[Operación]],7,0)="Acumulativo",IF(ISTEXT(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f>
        <v>0.85</v>
      </c>
      <c r="G29" s="106" t="s">
        <v>192</v>
      </c>
      <c r="H29" s="107" t="s">
        <v>784</v>
      </c>
      <c r="I29" s="67">
        <f>IF(VLOOKUP($A29,Tabla243[],MATCH(Comunicaciones!I$14,Tabla243[#Headers],0),0)="","",VLOOKUP($A29,Tabla243[],MATCH(Comunicaciones!I$14,Tabla243[#Headers],0),0))</f>
        <v>0</v>
      </c>
      <c r="J29" s="67">
        <f>IF(VLOOKUP($A29,Tabla243[],MATCH(Comunicaciones!J$14,Tabla243[#Headers],0),0)="","",VLOOKUP($A29,Tabla243[],MATCH(Comunicaciones!J$14,Tabla243[#Headers],0),0))</f>
        <v>0</v>
      </c>
      <c r="K29" s="67">
        <f>IF(VLOOKUP($A29,Tabla243[],MATCH(Comunicaciones!K$14,Tabla243[#Headers],0),0)="","",VLOOKUP($A29,Tabla243[],MATCH(Comunicaciones!K$14,Tabla243[#Headers],0),0))</f>
        <v>0</v>
      </c>
      <c r="L29" s="67">
        <v>0</v>
      </c>
      <c r="M29" s="67">
        <v>0</v>
      </c>
      <c r="N29" s="67">
        <v>0.85</v>
      </c>
      <c r="O29" s="67">
        <v>0</v>
      </c>
      <c r="P29" s="67">
        <v>0</v>
      </c>
      <c r="Q29" s="67">
        <v>0</v>
      </c>
      <c r="R29" s="67" t="str">
        <f>IF(VLOOKUP($A29,Tabla243[],MATCH(Comunicaciones!R$14,Tabla243[#Headers],0),0)="","",VLOOKUP($A29,Tabla243[],MATCH(Comunicaciones!R$14,Tabla243[#Headers],0),0))</f>
        <v/>
      </c>
      <c r="S29" s="67" t="str">
        <f>IF(VLOOKUP($A29,Tabla243[],MATCH(Comunicaciones!S$14,Tabla243[#Headers],0),0)="","",VLOOKUP($A29,Tabla243[],MATCH(Comunicaciones!S$14,Tabla243[#Headers],0),0))</f>
        <v/>
      </c>
      <c r="T29" s="67" t="str">
        <f>IF(VLOOKUP($A29,Tabla243[],MATCH(Comunicaciones!T$14,Tabla243[#Headers],0),0)="","",VLOOKUP($A29,Tabla243[],MATCH(Comunicaciones!T$14,Tabla243[#Headers],0),0))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f ca="1">IF(OR(Presentación!$C$1="",Presentación!$C$2=""),"-",IF(OR(OR(U29="",U29="-"),F29=0),"N/A",IF(U29/F29&gt;1,1,U29/F29)))</f>
        <v>0</v>
      </c>
      <c r="W29" s="111" t="s">
        <v>789</v>
      </c>
      <c r="X29" s="112" t="s">
        <v>810</v>
      </c>
      <c r="Y29" s="107" t="s">
        <v>811</v>
      </c>
      <c r="Z29" s="109"/>
    </row>
    <row r="30" spans="1:26" ht="200.1" customHeight="1" thickBot="1" x14ac:dyDescent="0.25">
      <c r="A30" s="62" t="s">
        <v>274</v>
      </c>
      <c r="B30" s="298" t="s">
        <v>276</v>
      </c>
      <c r="C30" s="104" t="s">
        <v>277</v>
      </c>
      <c r="D30" s="104" t="s">
        <v>278</v>
      </c>
      <c r="E30" s="104" t="s">
        <v>77</v>
      </c>
      <c r="F30" s="47">
        <f ca="1">IF(OR(Presentación!$C$1="",Presentación!$C$2=""),"-",IF(Presentación!$C$1=Presentación!$C$2,VLOOKUP(Comunicaciones!A30,Tabla24[],MATCH(Presentación!$C$1,Tabla24[#Headers],0),0),IF(VLOOKUP(Comunicaciones!A30,Tabla24[[ID]:[Operación]],7,0)="Suma",SUM(OFFSET(Tabla24[[#Headers],[Operación]],MATCH(Comunicaciones!A30,Tabla24[ID],0),MATCH(Presentación!$C$1,Tabla24[[#Headers],[Enero]:[Diciembre]],0),1,MATCH(Presentación!$C$2,Tabla24[[#Headers],[Enero]:[Diciembre]],0)-MATCH(Presentación!$C$1,Tabla24[[#Headers],[Enero]:[Diciembre]],0)+1)),IF(VLOOKUP(Comunicaciones!A30,Tabla24[[ID]:[Operación]],7,0)="Promedio",AVERAGE(OFFSET(Tabla24[[#Headers],[Operación]],MATCH(Comunicaciones!A30,Tabla24[ID],0),MATCH(Presentación!$C$1,Tabla24[[#Headers],[Enero]:[Diciembre]],0),1,MATCH(Presentación!$C$2,Tabla24[[#Headers],[Enero]:[Diciembre]],0)-MATCH(Presentación!$C$1,Tabla24[[#Headers],[Enero]:[Diciembre]],0)+1)),IF(VLOOKUP(Comunicaciones!A30,Tabla24[[ID]:[Operación]],7,0)="Acumulativo",IF(ISTEXT(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f>
        <v>1</v>
      </c>
      <c r="G30" s="106" t="s">
        <v>192</v>
      </c>
      <c r="H30" s="107" t="s">
        <v>785</v>
      </c>
      <c r="I30" s="67">
        <f>IF(VLOOKUP($A30,Tabla243[],MATCH(Comunicaciones!I$14,Tabla243[#Headers],0),0)="","",VLOOKUP($A30,Tabla243[],MATCH(Comunicaciones!I$14,Tabla243[#Headers],0),0))</f>
        <v>1</v>
      </c>
      <c r="J30" s="67">
        <f>IF(VLOOKUP($A30,Tabla243[],MATCH(Comunicaciones!J$14,Tabla243[#Headers],0),0)="","",VLOOKUP($A30,Tabla243[],MATCH(Comunicaciones!J$14,Tabla243[#Headers],0),0))</f>
        <v>1</v>
      </c>
      <c r="K30" s="67">
        <f>IF(VLOOKUP($A30,Tabla243[],MATCH(Comunicaciones!K$14,Tabla243[#Headers],0),0)="","",VLOOKUP($A30,Tabla243[],MATCH(Comunicaciones!K$14,Tabla243[#Headers],0),0))</f>
        <v>1</v>
      </c>
      <c r="L30" s="67">
        <v>1</v>
      </c>
      <c r="M30" s="67">
        <v>1</v>
      </c>
      <c r="N30" s="67">
        <v>1</v>
      </c>
      <c r="O30" s="67">
        <v>1</v>
      </c>
      <c r="P30" s="67">
        <v>1</v>
      </c>
      <c r="Q30" s="67">
        <v>1</v>
      </c>
      <c r="R30" s="67" t="str">
        <f>IF(VLOOKUP($A30,Tabla243[],MATCH(Comunicaciones!R$14,Tabla243[#Headers],0),0)="","",VLOOKUP($A30,Tabla243[],MATCH(Comunicaciones!R$14,Tabla243[#Headers],0),0))</f>
        <v/>
      </c>
      <c r="S30" s="67" t="str">
        <f>IF(VLOOKUP($A30,Tabla243[],MATCH(Comunicaciones!S$14,Tabla243[#Headers],0),0)="","",VLOOKUP($A30,Tabla243[],MATCH(Comunicaciones!S$14,Tabla243[#Headers],0),0))</f>
        <v/>
      </c>
      <c r="T30" s="67" t="str">
        <f>IF(VLOOKUP($A30,Tabla243[],MATCH(Comunicaciones!T$14,Tabla243[#Headers],0),0)="","",VLOOKUP($A30,Tabla243[],MATCH(Comunicaciones!T$14,Tabla243[#Headers],0),0))</f>
        <v/>
      </c>
      <c r="U30" s="44">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300" t="s">
        <v>275</v>
      </c>
      <c r="X30" s="112" t="s">
        <v>812</v>
      </c>
      <c r="Y30" s="107" t="s">
        <v>813</v>
      </c>
      <c r="Z30" s="109"/>
    </row>
    <row r="31" spans="1:26" ht="200.1" customHeight="1" thickBot="1" x14ac:dyDescent="0.25">
      <c r="A31" s="62" t="s">
        <v>280</v>
      </c>
      <c r="B31" s="299"/>
      <c r="C31" s="104" t="s">
        <v>281</v>
      </c>
      <c r="D31" s="104" t="s">
        <v>282</v>
      </c>
      <c r="E31" s="104" t="s">
        <v>76</v>
      </c>
      <c r="F31" s="41">
        <f ca="1">IF(OR(Presentación!$C$1="",Presentación!$C$2=""),"-",IF(Presentación!$C$1=Presentación!$C$2,VLOOKUP(Comunicaciones!A31,Tabla24[],MATCH(Presentación!$C$1,Tabla24[#Headers],0),0),IF(VLOOKUP(Comunicaciones!A31,Tabla24[[ID]:[Operación]],7,0)="Suma",SUM(OFFSET(Tabla24[[#Headers],[Operación]],MATCH(Comunicaciones!A31,Tabla24[ID],0),MATCH(Presentación!$C$1,Tabla24[[#Headers],[Enero]:[Diciembre]],0),1,MATCH(Presentación!$C$2,Tabla24[[#Headers],[Enero]:[Diciembre]],0)-MATCH(Presentación!$C$1,Tabla24[[#Headers],[Enero]:[Diciembre]],0)+1)),IF(VLOOKUP(Comunicaciones!A31,Tabla24[[ID]:[Operación]],7,0)="Promedio",AVERAGE(OFFSET(Tabla24[[#Headers],[Operación]],MATCH(Comunicaciones!A31,Tabla24[ID],0),MATCH(Presentación!$C$1,Tabla24[[#Headers],[Enero]:[Diciembre]],0),1,MATCH(Presentación!$C$2,Tabla24[[#Headers],[Enero]:[Diciembre]],0)-MATCH(Presentación!$C$1,Tabla24[[#Headers],[Enero]:[Diciembre]],0)+1)),IF(VLOOKUP(Comunicaciones!A31,Tabla24[[ID]:[Operación]],7,0)="Acumulativo",IF(ISTEXT(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f>
        <v>4</v>
      </c>
      <c r="G31" s="106" t="s">
        <v>192</v>
      </c>
      <c r="H31" s="107" t="s">
        <v>786</v>
      </c>
      <c r="I31" s="42">
        <f>IF(VLOOKUP($A31,Tabla243[],MATCH(Comunicaciones!I$14,Tabla243[#Headers],0),0)="","",VLOOKUP($A31,Tabla243[],MATCH(Comunicaciones!I$14,Tabla243[#Headers],0),0))</f>
        <v>12</v>
      </c>
      <c r="J31" s="42">
        <f>IF(VLOOKUP($A31,Tabla243[],MATCH(Comunicaciones!J$14,Tabla243[#Headers],0),0)="","",VLOOKUP($A31,Tabla243[],MATCH(Comunicaciones!J$14,Tabla243[#Headers],0),0))</f>
        <v>10</v>
      </c>
      <c r="K31" s="42">
        <f>IF(VLOOKUP($A31,Tabla243[],MATCH(Comunicaciones!K$14,Tabla243[#Headers],0),0)="","",VLOOKUP($A31,Tabla243[],MATCH(Comunicaciones!K$14,Tabla243[#Headers],0),0))</f>
        <v>9</v>
      </c>
      <c r="L31" s="42">
        <v>8</v>
      </c>
      <c r="M31" s="42">
        <v>10</v>
      </c>
      <c r="N31" s="42">
        <v>17</v>
      </c>
      <c r="O31" s="42">
        <v>13</v>
      </c>
      <c r="P31" s="42">
        <v>10</v>
      </c>
      <c r="Q31" s="42">
        <v>15</v>
      </c>
      <c r="R31" s="42" t="str">
        <f>IF(VLOOKUP($A31,Tabla243[],MATCH(Comunicaciones!R$14,Tabla243[#Headers],0),0)="","",VLOOKUP($A31,Tabla243[],MATCH(Comunicaciones!R$14,Tabla243[#Headers],0),0))</f>
        <v/>
      </c>
      <c r="S31" s="42" t="str">
        <f>IF(VLOOKUP($A31,Tabla243[],MATCH(Comunicaciones!S$14,Tabla243[#Headers],0),0)="","",VLOOKUP($A31,Tabla243[],MATCH(Comunicaciones!S$14,Tabla243[#Headers],0),0))</f>
        <v/>
      </c>
      <c r="T31" s="42" t="str">
        <f>IF(VLOOKUP($A31,Tabla243[],MATCH(Comunicaciones!T$14,Tabla243[#Headers],0),0)="","",VLOOKUP($A31,Tabla243[],MATCH(Comunicaciones!T$14,Tabla243[#Headers],0),0))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38</v>
      </c>
      <c r="V31" s="44">
        <f ca="1">IF(OR(Presentación!$C$1="",Presentación!$C$2=""),"-",IF(OR(OR(U31="",U31="-"),F31=0),"N/A",IF(U31/F31&gt;1,1,U31/F31)))</f>
        <v>1</v>
      </c>
      <c r="W31" s="300"/>
      <c r="X31" s="112" t="s">
        <v>812</v>
      </c>
      <c r="Y31" s="107" t="s">
        <v>814</v>
      </c>
      <c r="Z31" s="109"/>
    </row>
    <row r="32" spans="1:26" ht="200.1" customHeight="1" thickBot="1" x14ac:dyDescent="0.25">
      <c r="A32" s="62" t="s">
        <v>283</v>
      </c>
      <c r="B32" s="103" t="s">
        <v>284</v>
      </c>
      <c r="C32" s="104" t="s">
        <v>285</v>
      </c>
      <c r="D32" s="105" t="s">
        <v>286</v>
      </c>
      <c r="E32" s="104" t="s">
        <v>76</v>
      </c>
      <c r="F32" s="41">
        <f ca="1">IF(OR(Presentación!$C$1="",Presentación!$C$2=""),"-",IF(Presentación!$C$1=Presentación!$C$2,VLOOKUP(Comunicaciones!A32,Tabla24[],MATCH(Presentación!$C$1,Tabla24[#Headers],0),0),IF(VLOOKUP(Comunicaciones!A32,Tabla24[[ID]:[Operación]],7,0)="Suma",SUM(OFFSET(Tabla24[[#Headers],[Operación]],MATCH(Comunicaciones!A32,Tabla24[ID],0),MATCH(Presentación!$C$1,Tabla24[[#Headers],[Enero]:[Diciembre]],0),1,MATCH(Presentación!$C$2,Tabla24[[#Headers],[Enero]:[Diciembre]],0)-MATCH(Presentación!$C$1,Tabla24[[#Headers],[Enero]:[Diciembre]],0)+1)),IF(VLOOKUP(Comunicaciones!A32,Tabla24[[ID]:[Operación]],7,0)="Promedio",AVERAGE(OFFSET(Tabla24[[#Headers],[Operación]],MATCH(Comunicaciones!A32,Tabla24[ID],0),MATCH(Presentación!$C$1,Tabla24[[#Headers],[Enero]:[Diciembre]],0),1,MATCH(Presentación!$C$2,Tabla24[[#Headers],[Enero]:[Diciembre]],0)-MATCH(Presentación!$C$1,Tabla24[[#Headers],[Enero]:[Diciembre]],0)+1)),IF(VLOOKUP(Comunicaciones!A32,Tabla24[[ID]:[Operación]],7,0)="Acumulativo",IF(ISTEXT(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f>
        <v>1</v>
      </c>
      <c r="G32" s="106" t="s">
        <v>192</v>
      </c>
      <c r="H32" s="107" t="s">
        <v>787</v>
      </c>
      <c r="I32" s="42">
        <f>IF(VLOOKUP($A32,Tabla243[],MATCH(Comunicaciones!I$14,Tabla243[#Headers],0),0)="","",VLOOKUP($A32,Tabla243[],MATCH(Comunicaciones!I$14,Tabla243[#Headers],0),0))</f>
        <v>0</v>
      </c>
      <c r="J32" s="42">
        <f>IF(VLOOKUP($A32,Tabla243[],MATCH(Comunicaciones!J$14,Tabla243[#Headers],0),0)="","",VLOOKUP($A32,Tabla243[],MATCH(Comunicaciones!J$14,Tabla243[#Headers],0),0))</f>
        <v>0</v>
      </c>
      <c r="K32" s="42">
        <f>IF(VLOOKUP($A32,Tabla243[],MATCH(Comunicaciones!K$14,Tabla243[#Headers],0),0)="","",VLOOKUP($A32,Tabla243[],MATCH(Comunicaciones!K$14,Tabla243[#Headers],0),0))</f>
        <v>0</v>
      </c>
      <c r="L32" s="42">
        <v>0</v>
      </c>
      <c r="M32" s="42">
        <v>2</v>
      </c>
      <c r="N32" s="42">
        <v>3</v>
      </c>
      <c r="O32" s="42">
        <v>4</v>
      </c>
      <c r="P32" s="42">
        <v>5</v>
      </c>
      <c r="Q32" s="42">
        <v>1</v>
      </c>
      <c r="R32" s="42" t="str">
        <f>IF(VLOOKUP($A32,Tabla243[],MATCH(Comunicaciones!R$14,Tabla243[#Headers],0),0)="","",VLOOKUP($A32,Tabla243[],MATCH(Comunicaciones!R$14,Tabla243[#Headers],0),0))</f>
        <v/>
      </c>
      <c r="S32" s="42" t="str">
        <f>IF(VLOOKUP($A32,Tabla243[],MATCH(Comunicaciones!S$14,Tabla243[#Headers],0),0)="","",VLOOKUP($A32,Tabla243[],MATCH(Comunicaciones!S$14,Tabla243[#Headers],0),0))</f>
        <v/>
      </c>
      <c r="T32" s="42" t="str">
        <f>IF(VLOOKUP($A32,Tabla243[],MATCH(Comunicaciones!T$14,Tabla243[#Headers],0),0)="","",VLOOKUP($A32,Tabla243[],MATCH(Comunicaciones!T$14,Tabla243[#Headers],0),0))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10</v>
      </c>
      <c r="V32" s="44">
        <f ca="1">IF(OR(Presentación!$C$1="",Presentación!$C$2=""),"-",IF(OR(OR(U32="",U32="-"),F32=0),"N/A",IF(U32/F32&gt;1,1,U32/F32)))</f>
        <v>1</v>
      </c>
      <c r="W32" s="300"/>
      <c r="X32" s="112" t="s">
        <v>812</v>
      </c>
      <c r="Y32" s="107" t="s">
        <v>815</v>
      </c>
      <c r="Z32" s="109"/>
    </row>
    <row r="33" spans="1:26" ht="200.1" customHeight="1" thickBot="1" x14ac:dyDescent="0.25">
      <c r="A33" s="62" t="s">
        <v>287</v>
      </c>
      <c r="B33" s="103" t="s">
        <v>288</v>
      </c>
      <c r="C33" s="104" t="s">
        <v>289</v>
      </c>
      <c r="D33" s="104" t="s">
        <v>290</v>
      </c>
      <c r="E33" s="104" t="s">
        <v>77</v>
      </c>
      <c r="F33" s="47">
        <f ca="1">IF(OR(Presentación!$C$1="",Presentación!$C$2=""),"-",IF(Presentación!$C$1=Presentación!$C$2,VLOOKUP(Comunicaciones!A33,Tabla24[],MATCH(Presentación!$C$1,Tabla24[#Headers],0),0),IF(VLOOKUP(Comunicaciones!A33,Tabla24[[ID]:[Operación]],7,0)="Suma",SUM(OFFSET(Tabla24[[#Headers],[Operación]],MATCH(Comunicaciones!A33,Tabla24[ID],0),MATCH(Presentación!$C$1,Tabla24[[#Headers],[Enero]:[Diciembre]],0),1,MATCH(Presentación!$C$2,Tabla24[[#Headers],[Enero]:[Diciembre]],0)-MATCH(Presentación!$C$1,Tabla24[[#Headers],[Enero]:[Diciembre]],0)+1)),IF(VLOOKUP(Comunicaciones!A33,Tabla24[[ID]:[Operación]],7,0)="Promedio",AVERAGE(OFFSET(Tabla24[[#Headers],[Operación]],MATCH(Comunicaciones!A33,Tabla24[ID],0),MATCH(Presentación!$C$1,Tabla24[[#Headers],[Enero]:[Diciembre]],0),1,MATCH(Presentación!$C$2,Tabla24[[#Headers],[Enero]:[Diciembre]],0)-MATCH(Presentación!$C$1,Tabla24[[#Headers],[Enero]:[Diciembre]],0)+1)),IF(VLOOKUP(Comunicaciones!A33,Tabla24[[ID]:[Operación]],7,0)="Acumulativo",IF(ISTEXT(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f>
        <v>1</v>
      </c>
      <c r="G33" s="106" t="s">
        <v>192</v>
      </c>
      <c r="H33" s="107" t="s">
        <v>788</v>
      </c>
      <c r="I33" s="67">
        <f>IF(VLOOKUP($A33,Tabla243[],MATCH(Comunicaciones!I$14,Tabla243[#Headers],0),0)="","",VLOOKUP($A33,Tabla243[],MATCH(Comunicaciones!I$14,Tabla243[#Headers],0),0))</f>
        <v>1</v>
      </c>
      <c r="J33" s="67">
        <f>IF(VLOOKUP($A33,Tabla243[],MATCH(Comunicaciones!J$14,Tabla243[#Headers],0),0)="","",VLOOKUP($A33,Tabla243[],MATCH(Comunicaciones!J$14,Tabla243[#Headers],0),0))</f>
        <v>1</v>
      </c>
      <c r="K33" s="67">
        <f>IF(VLOOKUP($A33,Tabla243[],MATCH(Comunicaciones!K$14,Tabla243[#Headers],0),0)="","",VLOOKUP($A33,Tabla243[],MATCH(Comunicaciones!K$14,Tabla243[#Headers],0),0))</f>
        <v>1</v>
      </c>
      <c r="L33" s="67">
        <v>1</v>
      </c>
      <c r="M33" s="67">
        <v>1</v>
      </c>
      <c r="N33" s="67">
        <v>1</v>
      </c>
      <c r="O33" s="67">
        <v>1</v>
      </c>
      <c r="P33" s="67">
        <v>1</v>
      </c>
      <c r="Q33" s="67">
        <v>1</v>
      </c>
      <c r="R33" s="67" t="str">
        <f>IF(VLOOKUP($A33,Tabla243[],MATCH(Comunicaciones!R$14,Tabla243[#Headers],0),0)="","",VLOOKUP($A33,Tabla243[],MATCH(Comunicaciones!R$14,Tabla243[#Headers],0),0))</f>
        <v/>
      </c>
      <c r="S33" s="67" t="str">
        <f>IF(VLOOKUP($A33,Tabla243[],MATCH(Comunicaciones!S$14,Tabla243[#Headers],0),0)="","",VLOOKUP($A33,Tabla243[],MATCH(Comunicaciones!S$14,Tabla243[#Headers],0),0))</f>
        <v/>
      </c>
      <c r="T33" s="67" t="str">
        <f>IF(VLOOKUP($A33,Tabla243[],MATCH(Comunicaciones!T$14,Tabla243[#Headers],0),0)="","",VLOOKUP($A33,Tabla243[],MATCH(Comunicaciones!T$14,Tabla243[#Headers],0),0))</f>
        <v/>
      </c>
      <c r="U33" s="44">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300"/>
      <c r="X33" s="112" t="s">
        <v>812</v>
      </c>
      <c r="Y33" s="107" t="s">
        <v>816</v>
      </c>
      <c r="Z33" s="109"/>
    </row>
  </sheetData>
  <mergeCells count="20">
    <mergeCell ref="B8:Z8"/>
    <mergeCell ref="B5:Z5"/>
    <mergeCell ref="B6:G6"/>
    <mergeCell ref="H6:V6"/>
    <mergeCell ref="W6:Z6"/>
    <mergeCell ref="B7:Z7"/>
    <mergeCell ref="B16:B20"/>
    <mergeCell ref="B21:B24"/>
    <mergeCell ref="B30:B31"/>
    <mergeCell ref="W30:W33"/>
    <mergeCell ref="B9:Z10"/>
    <mergeCell ref="B11:Z12"/>
    <mergeCell ref="B13:B14"/>
    <mergeCell ref="C13:G13"/>
    <mergeCell ref="H13:H14"/>
    <mergeCell ref="I13:V13"/>
    <mergeCell ref="W13:W14"/>
    <mergeCell ref="X13:X14"/>
    <mergeCell ref="Y13:Y14"/>
    <mergeCell ref="Z13:Z14"/>
  </mergeCells>
  <dataValidations count="3">
    <dataValidation type="list" allowBlank="1" showInputMessage="1" showErrorMessage="1" sqref="E15:E29">
      <formula1>"Unidad,Porcentaje,Monetario"</formula1>
    </dataValidation>
    <dataValidation type="list" allowBlank="1" showInputMessage="1" showErrorMessage="1" sqref="G15:G33">
      <formula1>"A,B,C"</formula1>
    </dataValidation>
    <dataValidation type="list" allowBlank="1" showInputMessage="1" showErrorMessage="1" sqref="E30:E33">
      <formula1>"Unidad,Porcentaje,Monetario"</formula1>
      <formula2>0</formula2>
    </dataValidation>
  </dataValidations>
  <printOptions horizontalCentered="1"/>
  <pageMargins left="0.43307086614173229" right="0.43307086614173229" top="0.74803149606299213" bottom="0.78740157480314965" header="0.35433070866141736" footer="0.39370078740157483"/>
  <pageSetup scale="2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LZ36"/>
  <sheetViews>
    <sheetView showGridLines="0" view="pageBreakPreview" topLeftCell="B16" zoomScale="20" zoomScaleNormal="60" zoomScaleSheetLayoutView="20" workbookViewId="0">
      <selection activeCell="X16" sqref="X16"/>
    </sheetView>
  </sheetViews>
  <sheetFormatPr baseColWidth="10" defaultRowHeight="15" x14ac:dyDescent="0.2"/>
  <cols>
    <col min="1" max="1" width="14.8554687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817</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99.95" customHeight="1" thickBot="1" x14ac:dyDescent="0.3">
      <c r="A15" s="23" t="s">
        <v>291</v>
      </c>
      <c r="B15" s="304" t="s">
        <v>208</v>
      </c>
      <c r="C15" s="115" t="s">
        <v>91</v>
      </c>
      <c r="D15" s="115" t="s">
        <v>92</v>
      </c>
      <c r="E15" s="113" t="s">
        <v>76</v>
      </c>
      <c r="F15" s="41">
        <f ca="1">IF(OR(Presentación!$C$1="",Presentación!$C$2=""),"-",IF(Presentación!$C$1=Presentación!$C$2,VLOOKUP(NSSS!A15,Tabla24[],MATCH(Presentación!$C$1,Tabla24[#Headers],0),0),IF(VLOOKUP(NSSS!A15,Tabla24[[ID]:[Operación]],7,0)="Suma",SUM(OFFSET(Tabla24[[#Headers],[Operación]],MATCH(NSSS!A15,Tabla24[ID],0),MATCH(Presentación!$C$1,Tabla24[[#Headers],[Enero]:[Diciembre]],0),1,MATCH(Presentación!$C$2,Tabla24[[#Headers],[Enero]:[Diciembre]],0)-MATCH(Presentación!$C$1,Tabla24[[#Headers],[Enero]:[Diciembre]],0)+1)),IF(VLOOKUP(NSSS!A15,Tabla24[[ID]:[Operación]],7,0)="Promedio",AVERAGE(OFFSET(Tabla24[[#Headers],[Operación]],MATCH(NSSS!A15,Tabla24[ID],0),MATCH(Presentación!$C$1,Tabla24[[#Headers],[Enero]:[Diciembre]],0),1,MATCH(Presentación!$C$2,Tabla24[[#Headers],[Enero]:[Diciembre]],0)-MATCH(Presentación!$C$1,Tabla24[[#Headers],[Enero]:[Diciembre]],0)+1)),IF(VLOOKUP(NSSS!A15,Tabla24[[ID]:[Operación]],7,0)="Acumulativo",IF(ISTEXT(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f>
        <v>1</v>
      </c>
      <c r="G15" s="116" t="s">
        <v>192</v>
      </c>
      <c r="H15" s="114" t="s">
        <v>818</v>
      </c>
      <c r="I15" s="42">
        <f>IF(VLOOKUP($A15,Tabla243[],MATCH(NSSS!I$14,Tabla243[#Headers],0),0)="","",VLOOKUP($A15,Tabla243[],MATCH(NSSS!I$14,Tabla243[#Headers],0),0))</f>
        <v>0</v>
      </c>
      <c r="J15" s="42">
        <f>IF(VLOOKUP($A15,Tabla243[],MATCH(NSSS!J$14,Tabla243[#Headers],0),0)="","",VLOOKUP($A15,Tabla243[],MATCH(NSSS!J$14,Tabla243[#Headers],0),0))</f>
        <v>0</v>
      </c>
      <c r="K15" s="42">
        <f>IF(VLOOKUP($A15,Tabla243[],MATCH(NSSS!K$14,Tabla243[#Headers],0),0)="","",VLOOKUP($A15,Tabla243[],MATCH(NSSS!K$14,Tabla243[#Headers],0),0))</f>
        <v>1</v>
      </c>
      <c r="L15" s="42">
        <v>0</v>
      </c>
      <c r="M15" s="42">
        <v>0</v>
      </c>
      <c r="N15" s="42">
        <v>1</v>
      </c>
      <c r="O15" s="42">
        <v>2</v>
      </c>
      <c r="P15" s="42">
        <v>0</v>
      </c>
      <c r="Q15" s="42">
        <v>1</v>
      </c>
      <c r="R15" s="42" t="str">
        <f>IF(VLOOKUP($A15,Tabla243[],MATCH(NSSS!R$14,Tabla243[#Headers],0),0)="","",VLOOKUP($A15,Tabla243[],MATCH(NSSS!R$14,Tabla243[#Headers],0),0))</f>
        <v/>
      </c>
      <c r="S15" s="42" t="str">
        <f>IF(VLOOKUP($A15,Tabla243[],MATCH(NSSS!S$14,Tabla243[#Headers],0),0)="","",VLOOKUP($A15,Tabla243[],MATCH(NSSS!S$14,Tabla243[#Headers],0),0))</f>
        <v/>
      </c>
      <c r="T15" s="42" t="str">
        <f>IF(VLOOKUP($A15,Tabla243[],MATCH(NSSS!T$14,Tabla243[#Headers],0),0)="","",VLOOKUP($A15,Tabla243[],MATCH(NSSS!T$14,Tabla243[#Headers],0),0))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301" t="s">
        <v>662</v>
      </c>
      <c r="X15" s="115" t="s">
        <v>840</v>
      </c>
      <c r="Y15" s="114" t="s">
        <v>841</v>
      </c>
      <c r="Z15" s="114" t="s">
        <v>842</v>
      </c>
    </row>
    <row r="16" spans="1:1014" ht="99.95" customHeight="1" thickBot="1" x14ac:dyDescent="0.25">
      <c r="A16" s="62" t="s">
        <v>293</v>
      </c>
      <c r="B16" s="304"/>
      <c r="C16" s="115" t="s">
        <v>294</v>
      </c>
      <c r="D16" s="115" t="s">
        <v>93</v>
      </c>
      <c r="E16" s="113" t="s">
        <v>76</v>
      </c>
      <c r="F16" s="41">
        <f ca="1">IF(OR(Presentación!$C$1="",Presentación!$C$2=""),"-",IF(Presentación!$C$1=Presentación!$C$2,VLOOKUP(NSSS!A16,Tabla24[],MATCH(Presentación!$C$1,Tabla24[#Headers],0),0),IF(VLOOKUP(NSSS!A16,Tabla24[[ID]:[Operación]],7,0)="Suma",SUM(OFFSET(Tabla24[[#Headers],[Operación]],MATCH(NSSS!A16,Tabla24[ID],0),MATCH(Presentación!$C$1,Tabla24[[#Headers],[Enero]:[Diciembre]],0),1,MATCH(Presentación!$C$2,Tabla24[[#Headers],[Enero]:[Diciembre]],0)-MATCH(Presentación!$C$1,Tabla24[[#Headers],[Enero]:[Diciembre]],0)+1)),IF(VLOOKUP(NSSS!A16,Tabla24[[ID]:[Operación]],7,0)="Promedio",AVERAGE(OFFSET(Tabla24[[#Headers],[Operación]],MATCH(NSSS!A16,Tabla24[ID],0),MATCH(Presentación!$C$1,Tabla24[[#Headers],[Enero]:[Diciembre]],0),1,MATCH(Presentación!$C$2,Tabla24[[#Headers],[Enero]:[Diciembre]],0)-MATCH(Presentación!$C$1,Tabla24[[#Headers],[Enero]:[Diciembre]],0)+1)),IF(VLOOKUP(NSSS!A16,Tabla24[[ID]:[Operación]],7,0)="Acumulativo",IF(ISTEXT(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f>
        <v>1</v>
      </c>
      <c r="G16" s="116" t="s">
        <v>192</v>
      </c>
      <c r="H16" s="114" t="s">
        <v>819</v>
      </c>
      <c r="I16" s="42">
        <f>IF(VLOOKUP($A16,Tabla243[],MATCH(NSSS!I$14,Tabla243[#Headers],0),0)="","",VLOOKUP($A16,Tabla243[],MATCH(NSSS!I$14,Tabla243[#Headers],0),0))</f>
        <v>0</v>
      </c>
      <c r="J16" s="42">
        <f>IF(VLOOKUP($A16,Tabla243[],MATCH(NSSS!J$14,Tabla243[#Headers],0),0)="","",VLOOKUP($A16,Tabla243[],MATCH(NSSS!J$14,Tabla243[#Headers],0),0))</f>
        <v>0</v>
      </c>
      <c r="K16" s="42">
        <f>IF(VLOOKUP($A16,Tabla243[],MATCH(NSSS!K$14,Tabla243[#Headers],0),0)="","",VLOOKUP($A16,Tabla243[],MATCH(NSSS!K$14,Tabla243[#Headers],0),0))</f>
        <v>1</v>
      </c>
      <c r="L16" s="42">
        <v>0</v>
      </c>
      <c r="M16" s="42">
        <v>0</v>
      </c>
      <c r="N16" s="42">
        <v>1</v>
      </c>
      <c r="O16" s="42">
        <v>2</v>
      </c>
      <c r="P16" s="42">
        <v>0</v>
      </c>
      <c r="Q16" s="42">
        <v>1</v>
      </c>
      <c r="R16" s="42" t="str">
        <f>IF(VLOOKUP($A16,Tabla243[],MATCH(NSSS!R$14,Tabla243[#Headers],0),0)="","",VLOOKUP($A16,Tabla243[],MATCH(NSSS!R$14,Tabla243[#Headers],0),0))</f>
        <v/>
      </c>
      <c r="S16" s="42" t="str">
        <f>IF(VLOOKUP($A16,Tabla243[],MATCH(NSSS!S$14,Tabla243[#Headers],0),0)="","",VLOOKUP($A16,Tabla243[],MATCH(NSSS!S$14,Tabla243[#Headers],0),0))</f>
        <v/>
      </c>
      <c r="T16" s="42" t="str">
        <f>IF(VLOOKUP($A16,Tabla243[],MATCH(NSSS!T$14,Tabla243[#Headers],0),0)="","",VLOOKUP($A16,Tabla243[],MATCH(NSSS!T$14,Tabla243[#Headers],0),0))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3</v>
      </c>
      <c r="V16" s="44">
        <f ca="1">IF(OR(Presentación!$C$1="",Presentación!$C$2=""),"-",IF(OR(OR(U16="",U16="-"),F16=0),"N/A",IF(U16/F16&gt;1,1,U16/F16)))</f>
        <v>1</v>
      </c>
      <c r="W16" s="302"/>
      <c r="X16" s="115" t="s">
        <v>840</v>
      </c>
      <c r="Y16" s="114" t="s">
        <v>843</v>
      </c>
      <c r="Z16" s="114" t="s">
        <v>842</v>
      </c>
    </row>
    <row r="17" spans="1:26" ht="99.95" customHeight="1" thickBot="1" x14ac:dyDescent="0.25">
      <c r="A17" s="62" t="s">
        <v>295</v>
      </c>
      <c r="B17" s="114" t="s">
        <v>209</v>
      </c>
      <c r="C17" s="115" t="s">
        <v>94</v>
      </c>
      <c r="D17" s="115" t="s">
        <v>296</v>
      </c>
      <c r="E17" s="113" t="s">
        <v>76</v>
      </c>
      <c r="F17" s="41">
        <f ca="1">IF(OR(Presentación!$C$1="",Presentación!$C$2=""),"-",IF(Presentación!$C$1=Presentación!$C$2,VLOOKUP(NSSS!A17,Tabla24[],MATCH(Presentación!$C$1,Tabla24[#Headers],0),0),IF(VLOOKUP(NSSS!A17,Tabla24[[ID]:[Operación]],7,0)="Suma",SUM(OFFSET(Tabla24[[#Headers],[Operación]],MATCH(NSSS!A17,Tabla24[ID],0),MATCH(Presentación!$C$1,Tabla24[[#Headers],[Enero]:[Diciembre]],0),1,MATCH(Presentación!$C$2,Tabla24[[#Headers],[Enero]:[Diciembre]],0)-MATCH(Presentación!$C$1,Tabla24[[#Headers],[Enero]:[Diciembre]],0)+1)),IF(VLOOKUP(NSSS!A17,Tabla24[[ID]:[Operación]],7,0)="Promedio",AVERAGE(OFFSET(Tabla24[[#Headers],[Operación]],MATCH(NSSS!A17,Tabla24[ID],0),MATCH(Presentación!$C$1,Tabla24[[#Headers],[Enero]:[Diciembre]],0),1,MATCH(Presentación!$C$2,Tabla24[[#Headers],[Enero]:[Diciembre]],0)-MATCH(Presentación!$C$1,Tabla24[[#Headers],[Enero]:[Diciembre]],0)+1)),IF(VLOOKUP(NSSS!A17,Tabla24[[ID]:[Operación]],7,0)="Acumulativo",IF(ISTEXT(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f>
        <v>1</v>
      </c>
      <c r="G17" s="116" t="s">
        <v>192</v>
      </c>
      <c r="H17" s="114" t="s">
        <v>820</v>
      </c>
      <c r="I17" s="42">
        <f>IF(VLOOKUP($A17,Tabla243[],MATCH(NSSS!I$14,Tabla243[#Headers],0),0)="","",VLOOKUP($A17,Tabla243[],MATCH(NSSS!I$14,Tabla243[#Headers],0),0))</f>
        <v>0</v>
      </c>
      <c r="J17" s="42">
        <f>IF(VLOOKUP($A17,Tabla243[],MATCH(NSSS!J$14,Tabla243[#Headers],0),0)="","",VLOOKUP($A17,Tabla243[],MATCH(NSSS!J$14,Tabla243[#Headers],0),0))</f>
        <v>0</v>
      </c>
      <c r="K17" s="42">
        <f>IF(VLOOKUP($A17,Tabla243[],MATCH(NSSS!K$14,Tabla243[#Headers],0),0)="","",VLOOKUP($A17,Tabla243[],MATCH(NSSS!K$14,Tabla243[#Headers],0),0))</f>
        <v>1</v>
      </c>
      <c r="L17" s="42">
        <v>0</v>
      </c>
      <c r="M17" s="42">
        <v>0</v>
      </c>
      <c r="N17" s="42">
        <v>1</v>
      </c>
      <c r="O17" s="42">
        <v>2</v>
      </c>
      <c r="P17" s="42">
        <v>0</v>
      </c>
      <c r="Q17" s="42">
        <v>1</v>
      </c>
      <c r="R17" s="42" t="str">
        <f>IF(VLOOKUP($A17,Tabla243[],MATCH(NSSS!R$14,Tabla243[#Headers],0),0)="","",VLOOKUP($A17,Tabla243[],MATCH(NSSS!R$14,Tabla243[#Headers],0),0))</f>
        <v/>
      </c>
      <c r="S17" s="42" t="str">
        <f>IF(VLOOKUP($A17,Tabla243[],MATCH(NSSS!S$14,Tabla243[#Headers],0),0)="","",VLOOKUP($A17,Tabla243[],MATCH(NSSS!S$14,Tabla243[#Headers],0),0))</f>
        <v/>
      </c>
      <c r="T17" s="42" t="str">
        <f>IF(VLOOKUP($A17,Tabla243[],MATCH(NSSS!T$14,Tabla243[#Headers],0),0)="","",VLOOKUP($A17,Tabla243[],MATCH(NSSS!T$14,Tabla243[#Headers],0),0))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303"/>
      <c r="X17" s="115" t="s">
        <v>840</v>
      </c>
      <c r="Y17" s="114" t="s">
        <v>844</v>
      </c>
      <c r="Z17" s="114" t="s">
        <v>845</v>
      </c>
    </row>
    <row r="18" spans="1:26" ht="99.95" customHeight="1" thickBot="1" x14ac:dyDescent="0.25">
      <c r="A18" s="62" t="s">
        <v>297</v>
      </c>
      <c r="B18" s="114" t="s">
        <v>298</v>
      </c>
      <c r="C18" s="115" t="s">
        <v>96</v>
      </c>
      <c r="D18" s="115" t="s">
        <v>299</v>
      </c>
      <c r="E18" s="113" t="s">
        <v>76</v>
      </c>
      <c r="F18" s="41">
        <f ca="1">IF(OR(Presentación!$C$1="",Presentación!$C$2=""),"-",IF(Presentación!$C$1=Presentación!$C$2,VLOOKUP(NSSS!A18,Tabla24[],MATCH(Presentación!$C$1,Tabla24[#Headers],0),0),IF(VLOOKUP(NSSS!A18,Tabla24[[ID]:[Operación]],7,0)="Suma",SUM(OFFSET(Tabla24[[#Headers],[Operación]],MATCH(NSSS!A18,Tabla24[ID],0),MATCH(Presentación!$C$1,Tabla24[[#Headers],[Enero]:[Diciembre]],0),1,MATCH(Presentación!$C$2,Tabla24[[#Headers],[Enero]:[Diciembre]],0)-MATCH(Presentación!$C$1,Tabla24[[#Headers],[Enero]:[Diciembre]],0)+1)),IF(VLOOKUP(NSSS!A18,Tabla24[[ID]:[Operación]],7,0)="Promedio",AVERAGE(OFFSET(Tabla24[[#Headers],[Operación]],MATCH(NSSS!A18,Tabla24[ID],0),MATCH(Presentación!$C$1,Tabla24[[#Headers],[Enero]:[Diciembre]],0),1,MATCH(Presentación!$C$2,Tabla24[[#Headers],[Enero]:[Diciembre]],0)-MATCH(Presentación!$C$1,Tabla24[[#Headers],[Enero]:[Diciembre]],0)+1)),IF(VLOOKUP(NSSS!A18,Tabla24[[ID]:[Operación]],7,0)="Acumulativo",IF(ISTEXT(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f>
        <v>3</v>
      </c>
      <c r="G18" s="116" t="s">
        <v>747</v>
      </c>
      <c r="H18" s="117" t="s">
        <v>821</v>
      </c>
      <c r="I18" s="42">
        <f>IF(VLOOKUP($A18,Tabla243[],MATCH(NSSS!I$14,Tabla243[#Headers],0),0)="","",VLOOKUP($A18,Tabla243[],MATCH(NSSS!I$14,Tabla243[#Headers],0),0))</f>
        <v>1</v>
      </c>
      <c r="J18" s="42">
        <f>IF(VLOOKUP($A18,Tabla243[],MATCH(NSSS!J$14,Tabla243[#Headers],0),0)="","",VLOOKUP($A18,Tabla243[],MATCH(NSSS!J$14,Tabla243[#Headers],0),0))</f>
        <v>1</v>
      </c>
      <c r="K18" s="42">
        <f>IF(VLOOKUP($A18,Tabla243[],MATCH(NSSS!K$14,Tabla243[#Headers],0),0)="","",VLOOKUP($A18,Tabla243[],MATCH(NSSS!K$14,Tabla243[#Headers],0),0))</f>
        <v>1</v>
      </c>
      <c r="L18" s="42">
        <v>1</v>
      </c>
      <c r="M18" s="42">
        <v>1</v>
      </c>
      <c r="N18" s="42">
        <v>1</v>
      </c>
      <c r="O18" s="42">
        <v>7</v>
      </c>
      <c r="P18" s="42">
        <v>1</v>
      </c>
      <c r="Q18" s="42">
        <v>1</v>
      </c>
      <c r="R18" s="42" t="str">
        <f>IF(VLOOKUP($A18,Tabla243[],MATCH(NSSS!R$14,Tabla243[#Headers],0),0)="","",VLOOKUP($A18,Tabla243[],MATCH(NSSS!R$14,Tabla243[#Headers],0),0))</f>
        <v/>
      </c>
      <c r="S18" s="42" t="str">
        <f>IF(VLOOKUP($A18,Tabla243[],MATCH(NSSS!S$14,Tabla243[#Headers],0),0)="","",VLOOKUP($A18,Tabla243[],MATCH(NSSS!S$14,Tabla243[#Headers],0),0))</f>
        <v/>
      </c>
      <c r="T18" s="42" t="str">
        <f>IF(VLOOKUP($A18,Tabla243[],MATCH(NSSS!T$14,Tabla243[#Headers],0),0)="","",VLOOKUP($A18,Tabla243[],MATCH(NSSS!T$14,Tabla243[#Headers],0),0))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9</v>
      </c>
      <c r="V18" s="44">
        <f ca="1">IF(OR(Presentación!$C$1="",Presentación!$C$2=""),"-",IF(OR(OR(U18="",U18="-"),F18=0),"N/A",IF(U18/F18&gt;1,1,U18/F18)))</f>
        <v>1</v>
      </c>
      <c r="W18" s="115" t="s">
        <v>846</v>
      </c>
      <c r="X18" s="115" t="s">
        <v>847</v>
      </c>
      <c r="Y18" s="114" t="s">
        <v>848</v>
      </c>
      <c r="Z18" s="114" t="s">
        <v>849</v>
      </c>
    </row>
    <row r="19" spans="1:26" ht="99.95" customHeight="1" thickBot="1" x14ac:dyDescent="0.25">
      <c r="A19" s="62" t="s">
        <v>300</v>
      </c>
      <c r="B19" s="114" t="s">
        <v>301</v>
      </c>
      <c r="C19" s="115" t="s">
        <v>302</v>
      </c>
      <c r="D19" s="115" t="s">
        <v>303</v>
      </c>
      <c r="E19" s="113" t="s">
        <v>76</v>
      </c>
      <c r="F19" s="41">
        <f ca="1">IF(OR(Presentación!$C$1="",Presentación!$C$2=""),"-",IF(Presentación!$C$1=Presentación!$C$2,VLOOKUP(NSSS!A19,Tabla24[],MATCH(Presentación!$C$1,Tabla24[#Headers],0),0),IF(VLOOKUP(NSSS!A19,Tabla24[[ID]:[Operación]],7,0)="Suma",SUM(OFFSET(Tabla24[[#Headers],[Operación]],MATCH(NSSS!A19,Tabla24[ID],0),MATCH(Presentación!$C$1,Tabla24[[#Headers],[Enero]:[Diciembre]],0),1,MATCH(Presentación!$C$2,Tabla24[[#Headers],[Enero]:[Diciembre]],0)-MATCH(Presentación!$C$1,Tabla24[[#Headers],[Enero]:[Diciembre]],0)+1)),IF(VLOOKUP(NSSS!A19,Tabla24[[ID]:[Operación]],7,0)="Promedio",AVERAGE(OFFSET(Tabla24[[#Headers],[Operación]],MATCH(NSSS!A19,Tabla24[ID],0),MATCH(Presentación!$C$1,Tabla24[[#Headers],[Enero]:[Diciembre]],0),1,MATCH(Presentación!$C$2,Tabla24[[#Headers],[Enero]:[Diciembre]],0)-MATCH(Presentación!$C$1,Tabla24[[#Headers],[Enero]:[Diciembre]],0)+1)),IF(VLOOKUP(NSSS!A19,Tabla24[[ID]:[Operación]],7,0)="Acumulativo",IF(ISTEXT(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f>
        <v>3</v>
      </c>
      <c r="G19" s="116" t="s">
        <v>192</v>
      </c>
      <c r="H19" s="114" t="s">
        <v>822</v>
      </c>
      <c r="I19" s="42">
        <f>IF(VLOOKUP($A19,Tabla243[],MATCH(NSSS!I$14,Tabla243[#Headers],0),0)="","",VLOOKUP($A19,Tabla243[],MATCH(NSSS!I$14,Tabla243[#Headers],0),0))</f>
        <v>1</v>
      </c>
      <c r="J19" s="42">
        <f>IF(VLOOKUP($A19,Tabla243[],MATCH(NSSS!J$14,Tabla243[#Headers],0),0)="","",VLOOKUP($A19,Tabla243[],MATCH(NSSS!J$14,Tabla243[#Headers],0),0))</f>
        <v>1</v>
      </c>
      <c r="K19" s="42">
        <f>IF(VLOOKUP($A19,Tabla243[],MATCH(NSSS!K$14,Tabla243[#Headers],0),0)="","",VLOOKUP($A19,Tabla243[],MATCH(NSSS!K$14,Tabla243[#Headers],0),0))</f>
        <v>1</v>
      </c>
      <c r="L19" s="42">
        <v>1</v>
      </c>
      <c r="M19" s="42">
        <v>1</v>
      </c>
      <c r="N19" s="42">
        <v>1</v>
      </c>
      <c r="O19" s="42">
        <v>7</v>
      </c>
      <c r="P19" s="42">
        <v>1</v>
      </c>
      <c r="Q19" s="42">
        <v>1</v>
      </c>
      <c r="R19" s="42" t="str">
        <f>IF(VLOOKUP($A19,Tabla243[],MATCH(NSSS!R$14,Tabla243[#Headers],0),0)="","",VLOOKUP($A19,Tabla243[],MATCH(NSSS!R$14,Tabla243[#Headers],0),0))</f>
        <v/>
      </c>
      <c r="S19" s="42" t="str">
        <f>IF(VLOOKUP($A19,Tabla243[],MATCH(NSSS!S$14,Tabla243[#Headers],0),0)="","",VLOOKUP($A19,Tabla243[],MATCH(NSSS!S$14,Tabla243[#Headers],0),0))</f>
        <v/>
      </c>
      <c r="T19" s="42" t="str">
        <f>IF(VLOOKUP($A19,Tabla243[],MATCH(NSSS!T$14,Tabla243[#Headers],0),0)="","",VLOOKUP($A19,Tabla243[],MATCH(NSSS!T$14,Tabla243[#Headers],0),0))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9</v>
      </c>
      <c r="V19" s="44">
        <f ca="1">IF(OR(Presentación!$C$1="",Presentación!$C$2=""),"-",IF(OR(OR(U19="",U19="-"),F19=0),"N/A",IF(U19/F19&gt;1,1,U19/F19)))</f>
        <v>1</v>
      </c>
      <c r="W19" s="119" t="s">
        <v>850</v>
      </c>
      <c r="X19" s="115" t="s">
        <v>847</v>
      </c>
      <c r="Y19" s="118" t="s">
        <v>851</v>
      </c>
      <c r="Z19" s="114" t="str">
        <f>+Z18</f>
        <v>Informar a Planificación y Desarrollo sobre los informes ejecutados, para fines de cumplimiento.</v>
      </c>
    </row>
    <row r="20" spans="1:26" ht="99.95" customHeight="1" thickBot="1" x14ac:dyDescent="0.25">
      <c r="A20" s="62" t="s">
        <v>304</v>
      </c>
      <c r="B20" s="304" t="s">
        <v>301</v>
      </c>
      <c r="C20" s="115" t="s">
        <v>305</v>
      </c>
      <c r="D20" s="115" t="s">
        <v>306</v>
      </c>
      <c r="E20" s="113" t="s">
        <v>76</v>
      </c>
      <c r="F20" s="41">
        <f ca="1">IF(OR(Presentación!$C$1="",Presentación!$C$2=""),"-",IF(Presentación!$C$1=Presentación!$C$2,VLOOKUP(NSSS!A20,Tabla24[],MATCH(Presentación!$C$1,Tabla24[#Headers],0),0),IF(VLOOKUP(NSSS!A20,Tabla24[[ID]:[Operación]],7,0)="Suma",SUM(OFFSET(Tabla24[[#Headers],[Operación]],MATCH(NSSS!A20,Tabla24[ID],0),MATCH(Presentación!$C$1,Tabla24[[#Headers],[Enero]:[Diciembre]],0),1,MATCH(Presentación!$C$2,Tabla24[[#Headers],[Enero]:[Diciembre]],0)-MATCH(Presentación!$C$1,Tabla24[[#Headers],[Enero]:[Diciembre]],0)+1)),IF(VLOOKUP(NSSS!A20,Tabla24[[ID]:[Operación]],7,0)="Promedio",AVERAGE(OFFSET(Tabla24[[#Headers],[Operación]],MATCH(NSSS!A20,Tabla24[ID],0),MATCH(Presentación!$C$1,Tabla24[[#Headers],[Enero]:[Diciembre]],0),1,MATCH(Presentación!$C$2,Tabla24[[#Headers],[Enero]:[Diciembre]],0)-MATCH(Presentación!$C$1,Tabla24[[#Headers],[Enero]:[Diciembre]],0)+1)),IF(VLOOKUP(NSSS!A20,Tabla24[[ID]:[Operación]],7,0)="Acumulativo",IF(ISTEXT(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f>
        <v>3</v>
      </c>
      <c r="G20" s="116" t="s">
        <v>192</v>
      </c>
      <c r="H20" s="114" t="s">
        <v>823</v>
      </c>
      <c r="I20" s="42">
        <f>IF(VLOOKUP($A20,Tabla243[],MATCH(NSSS!I$14,Tabla243[#Headers],0),0)="","",VLOOKUP($A20,Tabla243[],MATCH(NSSS!I$14,Tabla243[#Headers],0),0))</f>
        <v>1</v>
      </c>
      <c r="J20" s="42">
        <f>IF(VLOOKUP($A20,Tabla243[],MATCH(NSSS!J$14,Tabla243[#Headers],0),0)="","",VLOOKUP($A20,Tabla243[],MATCH(NSSS!J$14,Tabla243[#Headers],0),0))</f>
        <v>1</v>
      </c>
      <c r="K20" s="42">
        <f>IF(VLOOKUP($A20,Tabla243[],MATCH(NSSS!K$14,Tabla243[#Headers],0),0)="","",VLOOKUP($A20,Tabla243[],MATCH(NSSS!K$14,Tabla243[#Headers],0),0))</f>
        <v>1</v>
      </c>
      <c r="L20" s="42">
        <v>1</v>
      </c>
      <c r="M20" s="42">
        <v>1</v>
      </c>
      <c r="N20" s="42">
        <v>1</v>
      </c>
      <c r="O20" s="42">
        <v>7</v>
      </c>
      <c r="P20" s="42">
        <v>1</v>
      </c>
      <c r="Q20" s="42">
        <v>1</v>
      </c>
      <c r="R20" s="42" t="str">
        <f>IF(VLOOKUP($A20,Tabla243[],MATCH(NSSS!R$14,Tabla243[#Headers],0),0)="","",VLOOKUP($A20,Tabla243[],MATCH(NSSS!R$14,Tabla243[#Headers],0),0))</f>
        <v/>
      </c>
      <c r="S20" s="42" t="str">
        <f>IF(VLOOKUP($A20,Tabla243[],MATCH(NSSS!S$14,Tabla243[#Headers],0),0)="","",VLOOKUP($A20,Tabla243[],MATCH(NSSS!S$14,Tabla243[#Headers],0),0))</f>
        <v/>
      </c>
      <c r="T20" s="42" t="str">
        <f>IF(VLOOKUP($A20,Tabla243[],MATCH(NSSS!T$14,Tabla243[#Headers],0),0)="","",VLOOKUP($A20,Tabla243[],MATCH(NSSS!T$14,Tabla243[#Headers],0),0))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9</v>
      </c>
      <c r="V20" s="44">
        <f ca="1">IF(OR(Presentación!$C$1="",Presentación!$C$2=""),"-",IF(OR(OR(U20="",U20="-"),F20=0),"N/A",IF(U20/F20&gt;1,1,U20/F20)))</f>
        <v>1</v>
      </c>
      <c r="W20" s="305" t="s">
        <v>850</v>
      </c>
      <c r="X20" s="115" t="s">
        <v>852</v>
      </c>
      <c r="Y20" s="114" t="s">
        <v>853</v>
      </c>
      <c r="Z20" s="114" t="str">
        <f>+Z19</f>
        <v>Informar a Planificación y Desarrollo sobre los informes ejecutados, para fines de cumplimiento.</v>
      </c>
    </row>
    <row r="21" spans="1:26" ht="99.95" customHeight="1" thickBot="1" x14ac:dyDescent="0.25">
      <c r="A21" s="62" t="s">
        <v>307</v>
      </c>
      <c r="B21" s="304"/>
      <c r="C21" s="115" t="s">
        <v>308</v>
      </c>
      <c r="D21" s="115" t="s">
        <v>309</v>
      </c>
      <c r="E21" s="113" t="s">
        <v>76</v>
      </c>
      <c r="F21" s="41">
        <f ca="1">IF(OR(Presentación!$C$1="",Presentación!$C$2=""),"-",IF(Presentación!$C$1=Presentación!$C$2,VLOOKUP(NSSS!A21,Tabla24[],MATCH(Presentación!$C$1,Tabla24[#Headers],0),0),IF(VLOOKUP(NSSS!A21,Tabla24[[ID]:[Operación]],7,0)="Suma",SUM(OFFSET(Tabla24[[#Headers],[Operación]],MATCH(NSSS!A21,Tabla24[ID],0),MATCH(Presentación!$C$1,Tabla24[[#Headers],[Enero]:[Diciembre]],0),1,MATCH(Presentación!$C$2,Tabla24[[#Headers],[Enero]:[Diciembre]],0)-MATCH(Presentación!$C$1,Tabla24[[#Headers],[Enero]:[Diciembre]],0)+1)),IF(VLOOKUP(NSSS!A21,Tabla24[[ID]:[Operación]],7,0)="Promedio",AVERAGE(OFFSET(Tabla24[[#Headers],[Operación]],MATCH(NSSS!A21,Tabla24[ID],0),MATCH(Presentación!$C$1,Tabla24[[#Headers],[Enero]:[Diciembre]],0),1,MATCH(Presentación!$C$2,Tabla24[[#Headers],[Enero]:[Diciembre]],0)-MATCH(Presentación!$C$1,Tabla24[[#Headers],[Enero]:[Diciembre]],0)+1)),IF(VLOOKUP(NSSS!A21,Tabla24[[ID]:[Operación]],7,0)="Acumulativo",IF(ISTEXT(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f>
        <v>3</v>
      </c>
      <c r="G21" s="116" t="s">
        <v>192</v>
      </c>
      <c r="H21" s="114" t="s">
        <v>824</v>
      </c>
      <c r="I21" s="42">
        <f>IF(VLOOKUP($A21,Tabla243[],MATCH(NSSS!I$14,Tabla243[#Headers],0),0)="","",VLOOKUP($A21,Tabla243[],MATCH(NSSS!I$14,Tabla243[#Headers],0),0))</f>
        <v>1</v>
      </c>
      <c r="J21" s="42">
        <f>IF(VLOOKUP($A21,Tabla243[],MATCH(NSSS!J$14,Tabla243[#Headers],0),0)="","",VLOOKUP($A21,Tabla243[],MATCH(NSSS!J$14,Tabla243[#Headers],0),0))</f>
        <v>1</v>
      </c>
      <c r="K21" s="42">
        <f>IF(VLOOKUP($A21,Tabla243[],MATCH(NSSS!K$14,Tabla243[#Headers],0),0)="","",VLOOKUP($A21,Tabla243[],MATCH(NSSS!K$14,Tabla243[#Headers],0),0))</f>
        <v>1</v>
      </c>
      <c r="L21" s="42">
        <v>1</v>
      </c>
      <c r="M21" s="42">
        <v>1</v>
      </c>
      <c r="N21" s="42">
        <v>1</v>
      </c>
      <c r="O21" s="42">
        <v>7</v>
      </c>
      <c r="P21" s="42">
        <v>1</v>
      </c>
      <c r="Q21" s="42">
        <v>1</v>
      </c>
      <c r="R21" s="42" t="str">
        <f>IF(VLOOKUP($A21,Tabla243[],MATCH(NSSS!R$14,Tabla243[#Headers],0),0)="","",VLOOKUP($A21,Tabla243[],MATCH(NSSS!R$14,Tabla243[#Headers],0),0))</f>
        <v/>
      </c>
      <c r="S21" s="42" t="str">
        <f>IF(VLOOKUP($A21,Tabla243[],MATCH(NSSS!S$14,Tabla243[#Headers],0),0)="","",VLOOKUP($A21,Tabla243[],MATCH(NSSS!S$14,Tabla243[#Headers],0),0))</f>
        <v/>
      </c>
      <c r="T21" s="42" t="str">
        <f>IF(VLOOKUP($A21,Tabla243[],MATCH(NSSS!T$14,Tabla243[#Headers],0),0)="","",VLOOKUP($A21,Tabla243[],MATCH(NSSS!T$14,Tabla243[#Headers],0),0))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9</v>
      </c>
      <c r="V21" s="44">
        <f ca="1">IF(OR(Presentación!$C$1="",Presentación!$C$2=""),"-",IF(OR(OR(U21="",U21="-"),F21=0),"N/A",IF(U21/F21&gt;1,1,U21/F21)))</f>
        <v>1</v>
      </c>
      <c r="W21" s="305"/>
      <c r="X21" s="115" t="s">
        <v>661</v>
      </c>
      <c r="Y21" s="114" t="s">
        <v>854</v>
      </c>
      <c r="Z21" s="114" t="str">
        <f>+Z20</f>
        <v>Informar a Planificación y Desarrollo sobre los informes ejecutados, para fines de cumplimiento.</v>
      </c>
    </row>
    <row r="22" spans="1:26" ht="99.95" customHeight="1" thickBot="1" x14ac:dyDescent="0.25">
      <c r="A22" s="62" t="s">
        <v>310</v>
      </c>
      <c r="B22" s="304"/>
      <c r="C22" s="115" t="s">
        <v>311</v>
      </c>
      <c r="D22" s="115" t="s">
        <v>95</v>
      </c>
      <c r="E22" s="113" t="s">
        <v>76</v>
      </c>
      <c r="F22" s="41">
        <f ca="1">IF(OR(Presentación!$C$1="",Presentación!$C$2=""),"-",IF(Presentación!$C$1=Presentación!$C$2,VLOOKUP(NSSS!A22,Tabla24[],MATCH(Presentación!$C$1,Tabla24[#Headers],0),0),IF(VLOOKUP(NSSS!A22,Tabla24[[ID]:[Operación]],7,0)="Suma",SUM(OFFSET(Tabla24[[#Headers],[Operación]],MATCH(NSSS!A22,Tabla24[ID],0),MATCH(Presentación!$C$1,Tabla24[[#Headers],[Enero]:[Diciembre]],0),1,MATCH(Presentación!$C$2,Tabla24[[#Headers],[Enero]:[Diciembre]],0)-MATCH(Presentación!$C$1,Tabla24[[#Headers],[Enero]:[Diciembre]],0)+1)),IF(VLOOKUP(NSSS!A22,Tabla24[[ID]:[Operación]],7,0)="Promedio",AVERAGE(OFFSET(Tabla24[[#Headers],[Operación]],MATCH(NSSS!A22,Tabla24[ID],0),MATCH(Presentación!$C$1,Tabla24[[#Headers],[Enero]:[Diciembre]],0),1,MATCH(Presentación!$C$2,Tabla24[[#Headers],[Enero]:[Diciembre]],0)-MATCH(Presentación!$C$1,Tabla24[[#Headers],[Enero]:[Diciembre]],0)+1)),IF(VLOOKUP(NSSS!A22,Tabla24[[ID]:[Operación]],7,0)="Acumulativo",IF(ISTEXT(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f>
        <v>3</v>
      </c>
      <c r="G22" s="116" t="s">
        <v>192</v>
      </c>
      <c r="H22" s="118" t="s">
        <v>825</v>
      </c>
      <c r="I22" s="42">
        <f>IF(VLOOKUP($A22,Tabla243[],MATCH(NSSS!I$14,Tabla243[#Headers],0),0)="","",VLOOKUP($A22,Tabla243[],MATCH(NSSS!I$14,Tabla243[#Headers],0),0))</f>
        <v>1</v>
      </c>
      <c r="J22" s="42">
        <f>IF(VLOOKUP($A22,Tabla243[],MATCH(NSSS!J$14,Tabla243[#Headers],0),0)="","",VLOOKUP($A22,Tabla243[],MATCH(NSSS!J$14,Tabla243[#Headers],0),0))</f>
        <v>1</v>
      </c>
      <c r="K22" s="42">
        <f>IF(VLOOKUP($A22,Tabla243[],MATCH(NSSS!K$14,Tabla243[#Headers],0),0)="","",VLOOKUP($A22,Tabla243[],MATCH(NSSS!K$14,Tabla243[#Headers],0),0))</f>
        <v>1</v>
      </c>
      <c r="L22" s="42">
        <v>1</v>
      </c>
      <c r="M22" s="42">
        <v>1</v>
      </c>
      <c r="N22" s="42">
        <v>1</v>
      </c>
      <c r="O22" s="42">
        <v>7</v>
      </c>
      <c r="P22" s="42">
        <v>1</v>
      </c>
      <c r="Q22" s="42">
        <v>1</v>
      </c>
      <c r="R22" s="42" t="str">
        <f>IF(VLOOKUP($A22,Tabla243[],MATCH(NSSS!R$14,Tabla243[#Headers],0),0)="","",VLOOKUP($A22,Tabla243[],MATCH(NSSS!R$14,Tabla243[#Headers],0),0))</f>
        <v/>
      </c>
      <c r="S22" s="42" t="str">
        <f>IF(VLOOKUP($A22,Tabla243[],MATCH(NSSS!S$14,Tabla243[#Headers],0),0)="","",VLOOKUP($A22,Tabla243[],MATCH(NSSS!S$14,Tabla243[#Headers],0),0))</f>
        <v/>
      </c>
      <c r="T22" s="42" t="str">
        <f>IF(VLOOKUP($A22,Tabla243[],MATCH(NSSS!T$14,Tabla243[#Headers],0),0)="","",VLOOKUP($A22,Tabla243[],MATCH(NSSS!T$14,Tabla243[#Headers],0),0))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9</v>
      </c>
      <c r="V22" s="44">
        <f ca="1">IF(OR(Presentación!$C$1="",Presentación!$C$2=""),"-",IF(OR(OR(U22="",U22="-"),F22=0),"N/A",IF(U22/F22&gt;1,1,U22/F22)))</f>
        <v>1</v>
      </c>
      <c r="W22" s="306"/>
      <c r="X22" s="115" t="s">
        <v>671</v>
      </c>
      <c r="Y22" s="118" t="s">
        <v>854</v>
      </c>
      <c r="Z22" s="114" t="str">
        <f>+Z21</f>
        <v>Informar a Planificación y Desarrollo sobre los informes ejecutados, para fines de cumplimiento.</v>
      </c>
    </row>
    <row r="23" spans="1:26" ht="99.95" customHeight="1" thickBot="1" x14ac:dyDescent="0.25">
      <c r="A23" s="62" t="s">
        <v>312</v>
      </c>
      <c r="B23" s="304" t="s">
        <v>313</v>
      </c>
      <c r="C23" s="115" t="s">
        <v>314</v>
      </c>
      <c r="D23" s="115" t="s">
        <v>95</v>
      </c>
      <c r="E23" s="113" t="s">
        <v>76</v>
      </c>
      <c r="F23" s="41">
        <f ca="1">IF(OR(Presentación!$C$1="",Presentación!$C$2=""),"-",IF(Presentación!$C$1=Presentación!$C$2,VLOOKUP(NSSS!A23,Tabla24[],MATCH(Presentación!$C$1,Tabla24[#Headers],0),0),IF(VLOOKUP(NSSS!A23,Tabla24[[ID]:[Operación]],7,0)="Suma",SUM(OFFSET(Tabla24[[#Headers],[Operación]],MATCH(NSSS!A23,Tabla24[ID],0),MATCH(Presentación!$C$1,Tabla24[[#Headers],[Enero]:[Diciembre]],0),1,MATCH(Presentación!$C$2,Tabla24[[#Headers],[Enero]:[Diciembre]],0)-MATCH(Presentación!$C$1,Tabla24[[#Headers],[Enero]:[Diciembre]],0)+1)),IF(VLOOKUP(NSSS!A23,Tabla24[[ID]:[Operación]],7,0)="Promedio",AVERAGE(OFFSET(Tabla24[[#Headers],[Operación]],MATCH(NSSS!A23,Tabla24[ID],0),MATCH(Presentación!$C$1,Tabla24[[#Headers],[Enero]:[Diciembre]],0),1,MATCH(Presentación!$C$2,Tabla24[[#Headers],[Enero]:[Diciembre]],0)-MATCH(Presentación!$C$1,Tabla24[[#Headers],[Enero]:[Diciembre]],0)+1)),IF(VLOOKUP(NSSS!A23,Tabla24[[ID]:[Operación]],7,0)="Acumulativo",IF(ISTEXT(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f>
        <v>3</v>
      </c>
      <c r="G23" s="116" t="s">
        <v>192</v>
      </c>
      <c r="H23" s="118" t="s">
        <v>826</v>
      </c>
      <c r="I23" s="42">
        <f>IF(VLOOKUP($A23,Tabla243[],MATCH(NSSS!I$14,Tabla243[#Headers],0),0)="","",VLOOKUP($A23,Tabla243[],MATCH(NSSS!I$14,Tabla243[#Headers],0),0))</f>
        <v>1</v>
      </c>
      <c r="J23" s="42">
        <f>IF(VLOOKUP($A23,Tabla243[],MATCH(NSSS!J$14,Tabla243[#Headers],0),0)="","",VLOOKUP($A23,Tabla243[],MATCH(NSSS!J$14,Tabla243[#Headers],0),0))</f>
        <v>1</v>
      </c>
      <c r="K23" s="42">
        <f>IF(VLOOKUP($A23,Tabla243[],MATCH(NSSS!K$14,Tabla243[#Headers],0),0)="","",VLOOKUP($A23,Tabla243[],MATCH(NSSS!K$14,Tabla243[#Headers],0),0))</f>
        <v>1</v>
      </c>
      <c r="L23" s="42">
        <v>1</v>
      </c>
      <c r="M23" s="42">
        <v>1</v>
      </c>
      <c r="N23" s="42">
        <v>1</v>
      </c>
      <c r="O23" s="42">
        <v>7</v>
      </c>
      <c r="P23" s="42">
        <v>1</v>
      </c>
      <c r="Q23" s="42">
        <v>1</v>
      </c>
      <c r="R23" s="42" t="str">
        <f>IF(VLOOKUP($A23,Tabla243[],MATCH(NSSS!R$14,Tabla243[#Headers],0),0)="","",VLOOKUP($A23,Tabla243[],MATCH(NSSS!R$14,Tabla243[#Headers],0),0))</f>
        <v/>
      </c>
      <c r="S23" s="42" t="str">
        <f>IF(VLOOKUP($A23,Tabla243[],MATCH(NSSS!S$14,Tabla243[#Headers],0),0)="","",VLOOKUP($A23,Tabla243[],MATCH(NSSS!S$14,Tabla243[#Headers],0),0))</f>
        <v/>
      </c>
      <c r="T23" s="42" t="str">
        <f>IF(VLOOKUP($A23,Tabla243[],MATCH(NSSS!T$14,Tabla243[#Headers],0),0)="","",VLOOKUP($A23,Tabla243[],MATCH(NSSS!T$14,Tabla243[#Headers],0),0))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9</v>
      </c>
      <c r="V23" s="44">
        <f ca="1">IF(OR(Presentación!$C$1="",Presentación!$C$2=""),"-",IF(OR(OR(U23="",U23="-"),F23=0),"N/A",IF(U23/F23&gt;1,1,U23/F23)))</f>
        <v>1</v>
      </c>
      <c r="W23" s="115" t="s">
        <v>855</v>
      </c>
      <c r="X23" s="115" t="s">
        <v>840</v>
      </c>
      <c r="Y23" s="118" t="s">
        <v>856</v>
      </c>
      <c r="Z23" s="114"/>
    </row>
    <row r="24" spans="1:26" ht="99.95" customHeight="1" thickBot="1" x14ac:dyDescent="0.25">
      <c r="A24" s="62" t="s">
        <v>315</v>
      </c>
      <c r="B24" s="304"/>
      <c r="C24" s="115" t="s">
        <v>97</v>
      </c>
      <c r="D24" s="115" t="s">
        <v>98</v>
      </c>
      <c r="E24" s="113" t="s">
        <v>76</v>
      </c>
      <c r="F24" s="41">
        <f ca="1">IF(OR(Presentación!$C$1="",Presentación!$C$2=""),"-",IF(Presentación!$C$1=Presentación!$C$2,VLOOKUP(NSSS!A24,Tabla24[],MATCH(Presentación!$C$1,Tabla24[#Headers],0),0),IF(VLOOKUP(NSSS!A24,Tabla24[[ID]:[Operación]],7,0)="Suma",SUM(OFFSET(Tabla24[[#Headers],[Operación]],MATCH(NSSS!A24,Tabla24[ID],0),MATCH(Presentación!$C$1,Tabla24[[#Headers],[Enero]:[Diciembre]],0),1,MATCH(Presentación!$C$2,Tabla24[[#Headers],[Enero]:[Diciembre]],0)-MATCH(Presentación!$C$1,Tabla24[[#Headers],[Enero]:[Diciembre]],0)+1)),IF(VLOOKUP(NSSS!A24,Tabla24[[ID]:[Operación]],7,0)="Promedio",AVERAGE(OFFSET(Tabla24[[#Headers],[Operación]],MATCH(NSSS!A24,Tabla24[ID],0),MATCH(Presentación!$C$1,Tabla24[[#Headers],[Enero]:[Diciembre]],0),1,MATCH(Presentación!$C$2,Tabla24[[#Headers],[Enero]:[Diciembre]],0)-MATCH(Presentación!$C$1,Tabla24[[#Headers],[Enero]:[Diciembre]],0)+1)),IF(VLOOKUP(NSSS!A24,Tabla24[[ID]:[Operación]],7,0)="Acumulativo",IF(ISTEXT(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f>
        <v>3</v>
      </c>
      <c r="G24" s="116" t="s">
        <v>192</v>
      </c>
      <c r="H24" s="114" t="s">
        <v>827</v>
      </c>
      <c r="I24" s="42">
        <f>IF(VLOOKUP($A24,Tabla243[],MATCH(NSSS!I$14,Tabla243[#Headers],0),0)="","",VLOOKUP($A24,Tabla243[],MATCH(NSSS!I$14,Tabla243[#Headers],0),0))</f>
        <v>1</v>
      </c>
      <c r="J24" s="42">
        <f>IF(VLOOKUP($A24,Tabla243[],MATCH(NSSS!J$14,Tabla243[#Headers],0),0)="","",VLOOKUP($A24,Tabla243[],MATCH(NSSS!J$14,Tabla243[#Headers],0),0))</f>
        <v>1</v>
      </c>
      <c r="K24" s="42">
        <f>IF(VLOOKUP($A24,Tabla243[],MATCH(NSSS!K$14,Tabla243[#Headers],0),0)="","",VLOOKUP($A24,Tabla243[],MATCH(NSSS!K$14,Tabla243[#Headers],0),0))</f>
        <v>1</v>
      </c>
      <c r="L24" s="42">
        <v>1</v>
      </c>
      <c r="M24" s="42">
        <v>1</v>
      </c>
      <c r="N24" s="42">
        <v>1</v>
      </c>
      <c r="O24" s="42">
        <v>7</v>
      </c>
      <c r="P24" s="42">
        <v>1</v>
      </c>
      <c r="Q24" s="42">
        <v>1</v>
      </c>
      <c r="R24" s="42" t="str">
        <f>IF(VLOOKUP($A24,Tabla243[],MATCH(NSSS!R$14,Tabla243[#Headers],0),0)="","",VLOOKUP($A24,Tabla243[],MATCH(NSSS!R$14,Tabla243[#Headers],0),0))</f>
        <v/>
      </c>
      <c r="S24" s="42" t="str">
        <f>IF(VLOOKUP($A24,Tabla243[],MATCH(NSSS!S$14,Tabla243[#Headers],0),0)="","",VLOOKUP($A24,Tabla243[],MATCH(NSSS!S$14,Tabla243[#Headers],0),0))</f>
        <v/>
      </c>
      <c r="T24" s="42" t="str">
        <f>IF(VLOOKUP($A24,Tabla243[],MATCH(NSSS!T$14,Tabla243[#Headers],0),0)="","",VLOOKUP($A24,Tabla243[],MATCH(NSSS!T$14,Tabla243[#Headers],0),0))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9</v>
      </c>
      <c r="V24" s="44">
        <f ca="1">IF(OR(Presentación!$C$1="",Presentación!$C$2=""),"-",IF(OR(OR(U24="",U24="-"),F24=0),"N/A",IF(U24/F24&gt;1,1,U24/F24)))</f>
        <v>1</v>
      </c>
      <c r="W24" s="115" t="s">
        <v>857</v>
      </c>
      <c r="X24" s="115" t="s">
        <v>671</v>
      </c>
      <c r="Y24" s="114" t="s">
        <v>858</v>
      </c>
      <c r="Z24" s="114" t="s">
        <v>859</v>
      </c>
    </row>
    <row r="25" spans="1:26" ht="99.95" customHeight="1" thickBot="1" x14ac:dyDescent="0.25">
      <c r="A25" s="62" t="s">
        <v>316</v>
      </c>
      <c r="B25" s="304"/>
      <c r="C25" s="115" t="s">
        <v>99</v>
      </c>
      <c r="D25" s="115" t="s">
        <v>100</v>
      </c>
      <c r="E25" s="113" t="s">
        <v>76</v>
      </c>
      <c r="F25" s="41">
        <f ca="1">IF(OR(Presentación!$C$1="",Presentación!$C$2=""),"-",IF(Presentación!$C$1=Presentación!$C$2,VLOOKUP(NSSS!A25,Tabla24[],MATCH(Presentación!$C$1,Tabla24[#Headers],0),0),IF(VLOOKUP(NSSS!A25,Tabla24[[ID]:[Operación]],7,0)="Suma",SUM(OFFSET(Tabla24[[#Headers],[Operación]],MATCH(NSSS!A25,Tabla24[ID],0),MATCH(Presentación!$C$1,Tabla24[[#Headers],[Enero]:[Diciembre]],0),1,MATCH(Presentación!$C$2,Tabla24[[#Headers],[Enero]:[Diciembre]],0)-MATCH(Presentación!$C$1,Tabla24[[#Headers],[Enero]:[Diciembre]],0)+1)),IF(VLOOKUP(NSSS!A25,Tabla24[[ID]:[Operación]],7,0)="Promedio",AVERAGE(OFFSET(Tabla24[[#Headers],[Operación]],MATCH(NSSS!A25,Tabla24[ID],0),MATCH(Presentación!$C$1,Tabla24[[#Headers],[Enero]:[Diciembre]],0),1,MATCH(Presentación!$C$2,Tabla24[[#Headers],[Enero]:[Diciembre]],0)-MATCH(Presentación!$C$1,Tabla24[[#Headers],[Enero]:[Diciembre]],0)+1)),IF(VLOOKUP(NSSS!A25,Tabla24[[ID]:[Operación]],7,0)="Acumulativo",IF(ISTEXT(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f>
        <v>0</v>
      </c>
      <c r="G25" s="116" t="s">
        <v>192</v>
      </c>
      <c r="H25" s="118" t="s">
        <v>828</v>
      </c>
      <c r="I25" s="42">
        <f>IF(VLOOKUP($A25,Tabla243[],MATCH(NSSS!I$14,Tabla243[#Headers],0),0)="","",VLOOKUP($A25,Tabla243[],MATCH(NSSS!I$14,Tabla243[#Headers],0),0))</f>
        <v>0</v>
      </c>
      <c r="J25" s="42">
        <f>IF(VLOOKUP($A25,Tabla243[],MATCH(NSSS!J$14,Tabla243[#Headers],0),0)="","",VLOOKUP($A25,Tabla243[],MATCH(NSSS!J$14,Tabla243[#Headers],0),0))</f>
        <v>0</v>
      </c>
      <c r="K25" s="42">
        <f>IF(VLOOKUP($A25,Tabla243[],MATCH(NSSS!K$14,Tabla243[#Headers],0),0)="","",VLOOKUP($A25,Tabla243[],MATCH(NSSS!K$14,Tabla243[#Headers],0),0))</f>
        <v>0</v>
      </c>
      <c r="L25" s="42">
        <v>0</v>
      </c>
      <c r="M25" s="42">
        <v>0</v>
      </c>
      <c r="N25" s="42">
        <v>0</v>
      </c>
      <c r="O25" s="42">
        <v>0</v>
      </c>
      <c r="P25" s="42">
        <v>0</v>
      </c>
      <c r="Q25" s="42">
        <v>0</v>
      </c>
      <c r="R25" s="42" t="str">
        <f>IF(VLOOKUP($A25,Tabla243[],MATCH(NSSS!R$14,Tabla243[#Headers],0),0)="","",VLOOKUP($A25,Tabla243[],MATCH(NSSS!R$14,Tabla243[#Headers],0),0))</f>
        <v/>
      </c>
      <c r="S25" s="42" t="str">
        <f>IF(VLOOKUP($A25,Tabla243[],MATCH(NSSS!S$14,Tabla243[#Headers],0),0)="","",VLOOKUP($A25,Tabla243[],MATCH(NSSS!S$14,Tabla243[#Headers],0),0))</f>
        <v/>
      </c>
      <c r="T25" s="42" t="str">
        <f>IF(VLOOKUP($A25,Tabla243[],MATCH(NSSS!T$14,Tabla243[#Headers],0),0)="","",VLOOKUP($A25,Tabla243[],MATCH(NSSS!T$14,Tabla243[#Headers],0),0))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t="str">
        <f ca="1">IF(OR(Presentación!$C$1="",Presentación!$C$2=""),"-",IF(OR(OR(U25="",U25="-"),F25=0),"N/A",IF(U25/F25&gt;1,1,U25/F25)))</f>
        <v>N/A</v>
      </c>
      <c r="W25" s="115" t="s">
        <v>855</v>
      </c>
      <c r="X25" s="115" t="s">
        <v>840</v>
      </c>
      <c r="Y25" s="118" t="s">
        <v>860</v>
      </c>
      <c r="Z25" s="114" t="s">
        <v>842</v>
      </c>
    </row>
    <row r="26" spans="1:26" ht="99.95" customHeight="1" thickBot="1" x14ac:dyDescent="0.25">
      <c r="A26" s="62" t="s">
        <v>317</v>
      </c>
      <c r="B26" s="304"/>
      <c r="C26" s="115" t="s">
        <v>101</v>
      </c>
      <c r="D26" s="115" t="s">
        <v>102</v>
      </c>
      <c r="E26" s="113" t="s">
        <v>76</v>
      </c>
      <c r="F26" s="41">
        <f ca="1">IF(OR(Presentación!$C$1="",Presentación!$C$2=""),"-",IF(Presentación!$C$1=Presentación!$C$2,VLOOKUP(NSSS!A26,Tabla24[],MATCH(Presentación!$C$1,Tabla24[#Headers],0),0),IF(VLOOKUP(NSSS!A26,Tabla24[[ID]:[Operación]],7,0)="Suma",SUM(OFFSET(Tabla24[[#Headers],[Operación]],MATCH(NSSS!A26,Tabla24[ID],0),MATCH(Presentación!$C$1,Tabla24[[#Headers],[Enero]:[Diciembre]],0),1,MATCH(Presentación!$C$2,Tabla24[[#Headers],[Enero]:[Diciembre]],0)-MATCH(Presentación!$C$1,Tabla24[[#Headers],[Enero]:[Diciembre]],0)+1)),IF(VLOOKUP(NSSS!A26,Tabla24[[ID]:[Operación]],7,0)="Promedio",AVERAGE(OFFSET(Tabla24[[#Headers],[Operación]],MATCH(NSSS!A26,Tabla24[ID],0),MATCH(Presentación!$C$1,Tabla24[[#Headers],[Enero]:[Diciembre]],0),1,MATCH(Presentación!$C$2,Tabla24[[#Headers],[Enero]:[Diciembre]],0)-MATCH(Presentación!$C$1,Tabla24[[#Headers],[Enero]:[Diciembre]],0)+1)),IF(VLOOKUP(NSSS!A26,Tabla24[[ID]:[Operación]],7,0)="Acumulativo",IF(ISTEXT(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f>
        <v>3</v>
      </c>
      <c r="G26" s="116" t="s">
        <v>192</v>
      </c>
      <c r="H26" s="118" t="s">
        <v>829</v>
      </c>
      <c r="I26" s="42">
        <f>IF(VLOOKUP($A26,Tabla243[],MATCH(NSSS!I$14,Tabla243[#Headers],0),0)="","",VLOOKUP($A26,Tabla243[],MATCH(NSSS!I$14,Tabla243[#Headers],0),0))</f>
        <v>1</v>
      </c>
      <c r="J26" s="42">
        <f>IF(VLOOKUP($A26,Tabla243[],MATCH(NSSS!J$14,Tabla243[#Headers],0),0)="","",VLOOKUP($A26,Tabla243[],MATCH(NSSS!J$14,Tabla243[#Headers],0),0))</f>
        <v>1</v>
      </c>
      <c r="K26" s="42">
        <f>IF(VLOOKUP($A26,Tabla243[],MATCH(NSSS!K$14,Tabla243[#Headers],0),0)="","",VLOOKUP($A26,Tabla243[],MATCH(NSSS!K$14,Tabla243[#Headers],0),0))</f>
        <v>1</v>
      </c>
      <c r="L26" s="42">
        <v>1</v>
      </c>
      <c r="M26" s="42">
        <v>1</v>
      </c>
      <c r="N26" s="42">
        <v>1</v>
      </c>
      <c r="O26" s="42">
        <v>7</v>
      </c>
      <c r="P26" s="42">
        <v>1</v>
      </c>
      <c r="Q26" s="42">
        <v>1</v>
      </c>
      <c r="R26" s="42" t="str">
        <f>IF(VLOOKUP($A26,Tabla243[],MATCH(NSSS!R$14,Tabla243[#Headers],0),0)="","",VLOOKUP($A26,Tabla243[],MATCH(NSSS!R$14,Tabla243[#Headers],0),0))</f>
        <v/>
      </c>
      <c r="S26" s="42" t="str">
        <f>IF(VLOOKUP($A26,Tabla243[],MATCH(NSSS!S$14,Tabla243[#Headers],0),0)="","",VLOOKUP($A26,Tabla243[],MATCH(NSSS!S$14,Tabla243[#Headers],0),0))</f>
        <v/>
      </c>
      <c r="T26" s="42" t="str">
        <f>IF(VLOOKUP($A26,Tabla243[],MATCH(NSSS!T$14,Tabla243[#Headers],0),0)="","",VLOOKUP($A26,Tabla243[],MATCH(NSSS!T$14,Tabla243[#Headers],0),0))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9</v>
      </c>
      <c r="V26" s="44">
        <f ca="1">IF(OR(Presentación!$C$1="",Presentación!$C$2=""),"-",IF(OR(OR(U26="",U26="-"),F26=0),"N/A",IF(U26/F26&gt;1,1,U26/F26)))</f>
        <v>1</v>
      </c>
      <c r="W26" s="115" t="s">
        <v>857</v>
      </c>
      <c r="X26" s="115" t="s">
        <v>671</v>
      </c>
      <c r="Y26" s="114" t="s">
        <v>861</v>
      </c>
      <c r="Z26" s="114" t="s">
        <v>862</v>
      </c>
    </row>
    <row r="27" spans="1:26" ht="114.95" customHeight="1" thickBot="1" x14ac:dyDescent="0.25">
      <c r="A27" s="62" t="s">
        <v>318</v>
      </c>
      <c r="B27" s="304"/>
      <c r="C27" s="115" t="s">
        <v>103</v>
      </c>
      <c r="D27" s="115" t="s">
        <v>319</v>
      </c>
      <c r="E27" s="113" t="s">
        <v>76</v>
      </c>
      <c r="F27" s="41">
        <f ca="1">IF(OR(Presentación!$C$1="",Presentación!$C$2=""),"-",IF(Presentación!$C$1=Presentación!$C$2,VLOOKUP(NSSS!A27,Tabla24[],MATCH(Presentación!$C$1,Tabla24[#Headers],0),0),IF(VLOOKUP(NSSS!A27,Tabla24[[ID]:[Operación]],7,0)="Suma",SUM(OFFSET(Tabla24[[#Headers],[Operación]],MATCH(NSSS!A27,Tabla24[ID],0),MATCH(Presentación!$C$1,Tabla24[[#Headers],[Enero]:[Diciembre]],0),1,MATCH(Presentación!$C$2,Tabla24[[#Headers],[Enero]:[Diciembre]],0)-MATCH(Presentación!$C$1,Tabla24[[#Headers],[Enero]:[Diciembre]],0)+1)),IF(VLOOKUP(NSSS!A27,Tabla24[[ID]:[Operación]],7,0)="Promedio",AVERAGE(OFFSET(Tabla24[[#Headers],[Operación]],MATCH(NSSS!A27,Tabla24[ID],0),MATCH(Presentación!$C$1,Tabla24[[#Headers],[Enero]:[Diciembre]],0),1,MATCH(Presentación!$C$2,Tabla24[[#Headers],[Enero]:[Diciembre]],0)-MATCH(Presentación!$C$1,Tabla24[[#Headers],[Enero]:[Diciembre]],0)+1)),IF(VLOOKUP(NSSS!A27,Tabla24[[ID]:[Operación]],7,0)="Acumulativo",IF(ISTEXT(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f>
        <v>3</v>
      </c>
      <c r="G27" s="116" t="s">
        <v>192</v>
      </c>
      <c r="H27" s="118" t="s">
        <v>830</v>
      </c>
      <c r="I27" s="42">
        <f>IF(VLOOKUP($A27,Tabla243[],MATCH(NSSS!I$14,Tabla243[#Headers],0),0)="","",VLOOKUP($A27,Tabla243[],MATCH(NSSS!I$14,Tabla243[#Headers],0),0))</f>
        <v>1</v>
      </c>
      <c r="J27" s="42">
        <f>IF(VLOOKUP($A27,Tabla243[],MATCH(NSSS!J$14,Tabla243[#Headers],0),0)="","",VLOOKUP($A27,Tabla243[],MATCH(NSSS!J$14,Tabla243[#Headers],0),0))</f>
        <v>1</v>
      </c>
      <c r="K27" s="42">
        <f>IF(VLOOKUP($A27,Tabla243[],MATCH(NSSS!K$14,Tabla243[#Headers],0),0)="","",VLOOKUP($A27,Tabla243[],MATCH(NSSS!K$14,Tabla243[#Headers],0),0))</f>
        <v>1</v>
      </c>
      <c r="L27" s="42">
        <v>1</v>
      </c>
      <c r="M27" s="42">
        <v>1</v>
      </c>
      <c r="N27" s="42">
        <v>1</v>
      </c>
      <c r="O27" s="42">
        <v>7</v>
      </c>
      <c r="P27" s="42">
        <v>1</v>
      </c>
      <c r="Q27" s="42">
        <v>1</v>
      </c>
      <c r="R27" s="42" t="str">
        <f>IF(VLOOKUP($A27,Tabla243[],MATCH(NSSS!R$14,Tabla243[#Headers],0),0)="","",VLOOKUP($A27,Tabla243[],MATCH(NSSS!R$14,Tabla243[#Headers],0),0))</f>
        <v/>
      </c>
      <c r="S27" s="42" t="str">
        <f>IF(VLOOKUP($A27,Tabla243[],MATCH(NSSS!S$14,Tabla243[#Headers],0),0)="","",VLOOKUP($A27,Tabla243[],MATCH(NSSS!S$14,Tabla243[#Headers],0),0))</f>
        <v/>
      </c>
      <c r="T27" s="42" t="str">
        <f>IF(VLOOKUP($A27,Tabla243[],MATCH(NSSS!T$14,Tabla243[#Headers],0),0)="","",VLOOKUP($A27,Tabla243[],MATCH(NSSS!T$14,Tabla243[#Headers],0),0))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9</v>
      </c>
      <c r="V27" s="44">
        <f ca="1">IF(OR(Presentación!$C$1="",Presentación!$C$2=""),"-",IF(OR(OR(U27="",U27="-"),F27=0),"N/A",IF(U27/F27&gt;1,1,U27/F27)))</f>
        <v>1</v>
      </c>
      <c r="W27" s="119" t="s">
        <v>863</v>
      </c>
      <c r="X27" s="121" t="s">
        <v>864</v>
      </c>
      <c r="Y27" s="118" t="s">
        <v>865</v>
      </c>
      <c r="Z27" s="114"/>
    </row>
    <row r="28" spans="1:26" ht="114.95" customHeight="1" thickBot="1" x14ac:dyDescent="0.25">
      <c r="A28" s="62" t="s">
        <v>320</v>
      </c>
      <c r="B28" s="304" t="s">
        <v>313</v>
      </c>
      <c r="C28" s="115" t="s">
        <v>104</v>
      </c>
      <c r="D28" s="115" t="s">
        <v>321</v>
      </c>
      <c r="E28" s="113" t="s">
        <v>76</v>
      </c>
      <c r="F28" s="41">
        <f ca="1">IF(OR(Presentación!$C$1="",Presentación!$C$2=""),"-",IF(Presentación!$C$1=Presentación!$C$2,VLOOKUP(NSSS!A28,Tabla24[],MATCH(Presentación!$C$1,Tabla24[#Headers],0),0),IF(VLOOKUP(NSSS!A28,Tabla24[[ID]:[Operación]],7,0)="Suma",SUM(OFFSET(Tabla24[[#Headers],[Operación]],MATCH(NSSS!A28,Tabla24[ID],0),MATCH(Presentación!$C$1,Tabla24[[#Headers],[Enero]:[Diciembre]],0),1,MATCH(Presentación!$C$2,Tabla24[[#Headers],[Enero]:[Diciembre]],0)-MATCH(Presentación!$C$1,Tabla24[[#Headers],[Enero]:[Diciembre]],0)+1)),IF(VLOOKUP(NSSS!A28,Tabla24[[ID]:[Operación]],7,0)="Promedio",AVERAGE(OFFSET(Tabla24[[#Headers],[Operación]],MATCH(NSSS!A28,Tabla24[ID],0),MATCH(Presentación!$C$1,Tabla24[[#Headers],[Enero]:[Diciembre]],0),1,MATCH(Presentación!$C$2,Tabla24[[#Headers],[Enero]:[Diciembre]],0)-MATCH(Presentación!$C$1,Tabla24[[#Headers],[Enero]:[Diciembre]],0)+1)),IF(VLOOKUP(NSSS!A28,Tabla24[[ID]:[Operación]],7,0)="Acumulativo",IF(ISTEXT(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f>
        <v>3</v>
      </c>
      <c r="G28" s="116" t="s">
        <v>192</v>
      </c>
      <c r="H28" s="118" t="s">
        <v>831</v>
      </c>
      <c r="I28" s="42">
        <f>IF(VLOOKUP($A28,Tabla243[],MATCH(NSSS!I$14,Tabla243[#Headers],0),0)="","",VLOOKUP($A28,Tabla243[],MATCH(NSSS!I$14,Tabla243[#Headers],0),0))</f>
        <v>1</v>
      </c>
      <c r="J28" s="42">
        <f>IF(VLOOKUP($A28,Tabla243[],MATCH(NSSS!J$14,Tabla243[#Headers],0),0)="","",VLOOKUP($A28,Tabla243[],MATCH(NSSS!J$14,Tabla243[#Headers],0),0))</f>
        <v>1</v>
      </c>
      <c r="K28" s="42">
        <f>IF(VLOOKUP($A28,Tabla243[],MATCH(NSSS!K$14,Tabla243[#Headers],0),0)="","",VLOOKUP($A28,Tabla243[],MATCH(NSSS!K$14,Tabla243[#Headers],0),0))</f>
        <v>1</v>
      </c>
      <c r="L28" s="42">
        <v>1</v>
      </c>
      <c r="M28" s="42">
        <v>1</v>
      </c>
      <c r="N28" s="42">
        <v>1</v>
      </c>
      <c r="O28" s="42">
        <v>7</v>
      </c>
      <c r="P28" s="42">
        <v>1</v>
      </c>
      <c r="Q28" s="42">
        <v>1</v>
      </c>
      <c r="R28" s="42" t="str">
        <f>IF(VLOOKUP($A28,Tabla243[],MATCH(NSSS!R$14,Tabla243[#Headers],0),0)="","",VLOOKUP($A28,Tabla243[],MATCH(NSSS!R$14,Tabla243[#Headers],0),0))</f>
        <v/>
      </c>
      <c r="S28" s="42" t="str">
        <f>IF(VLOOKUP($A28,Tabla243[],MATCH(NSSS!S$14,Tabla243[#Headers],0),0)="","",VLOOKUP($A28,Tabla243[],MATCH(NSSS!S$14,Tabla243[#Headers],0),0))</f>
        <v/>
      </c>
      <c r="T28" s="42" t="str">
        <f>IF(VLOOKUP($A28,Tabla243[],MATCH(NSSS!T$14,Tabla243[#Headers],0),0)="","",VLOOKUP($A28,Tabla243[],MATCH(NSSS!T$14,Tabla243[#Headers],0),0))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9</v>
      </c>
      <c r="V28" s="44">
        <f ca="1">IF(OR(Presentación!$C$1="",Presentación!$C$2=""),"-",IF(OR(OR(U28="",U28="-"),F28=0),"N/A",IF(U28/F28&gt;1,1,U28/F28)))</f>
        <v>1</v>
      </c>
      <c r="W28" s="120" t="s">
        <v>863</v>
      </c>
      <c r="X28" s="121" t="s">
        <v>864</v>
      </c>
      <c r="Y28" s="118" t="s">
        <v>866</v>
      </c>
      <c r="Z28" s="114" t="s">
        <v>867</v>
      </c>
    </row>
    <row r="29" spans="1:26" ht="114.95" customHeight="1" thickBot="1" x14ac:dyDescent="0.25">
      <c r="A29" s="62" t="s">
        <v>322</v>
      </c>
      <c r="B29" s="304"/>
      <c r="C29" s="115" t="s">
        <v>105</v>
      </c>
      <c r="D29" s="115" t="s">
        <v>106</v>
      </c>
      <c r="E29" s="113" t="s">
        <v>76</v>
      </c>
      <c r="F29" s="41">
        <f ca="1">IF(OR(Presentación!$C$1="",Presentación!$C$2=""),"-",IF(Presentación!$C$1=Presentación!$C$2,VLOOKUP(NSSS!A29,Tabla24[],MATCH(Presentación!$C$1,Tabla24[#Headers],0),0),IF(VLOOKUP(NSSS!A29,Tabla24[[ID]:[Operación]],7,0)="Suma",SUM(OFFSET(Tabla24[[#Headers],[Operación]],MATCH(NSSS!A29,Tabla24[ID],0),MATCH(Presentación!$C$1,Tabla24[[#Headers],[Enero]:[Diciembre]],0),1,MATCH(Presentación!$C$2,Tabla24[[#Headers],[Enero]:[Diciembre]],0)-MATCH(Presentación!$C$1,Tabla24[[#Headers],[Enero]:[Diciembre]],0)+1)),IF(VLOOKUP(NSSS!A29,Tabla24[[ID]:[Operación]],7,0)="Promedio",AVERAGE(OFFSET(Tabla24[[#Headers],[Operación]],MATCH(NSSS!A29,Tabla24[ID],0),MATCH(Presentación!$C$1,Tabla24[[#Headers],[Enero]:[Diciembre]],0),1,MATCH(Presentación!$C$2,Tabla24[[#Headers],[Enero]:[Diciembre]],0)-MATCH(Presentación!$C$1,Tabla24[[#Headers],[Enero]:[Diciembre]],0)+1)),IF(VLOOKUP(NSSS!A29,Tabla24[[ID]:[Operación]],7,0)="Acumulativo",IF(ISTEXT(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f>
        <v>3</v>
      </c>
      <c r="G29" s="116" t="s">
        <v>192</v>
      </c>
      <c r="H29" s="118" t="s">
        <v>832</v>
      </c>
      <c r="I29" s="42">
        <f>IF(VLOOKUP($A29,Tabla243[],MATCH(NSSS!I$14,Tabla243[#Headers],0),0)="","",VLOOKUP($A29,Tabla243[],MATCH(NSSS!I$14,Tabla243[#Headers],0),0))</f>
        <v>1</v>
      </c>
      <c r="J29" s="42">
        <f>IF(VLOOKUP($A29,Tabla243[],MATCH(NSSS!J$14,Tabla243[#Headers],0),0)="","",VLOOKUP($A29,Tabla243[],MATCH(NSSS!J$14,Tabla243[#Headers],0),0))</f>
        <v>1</v>
      </c>
      <c r="K29" s="42">
        <f>IF(VLOOKUP($A29,Tabla243[],MATCH(NSSS!K$14,Tabla243[#Headers],0),0)="","",VLOOKUP($A29,Tabla243[],MATCH(NSSS!K$14,Tabla243[#Headers],0),0))</f>
        <v>1</v>
      </c>
      <c r="L29" s="42">
        <v>1</v>
      </c>
      <c r="M29" s="42">
        <v>1</v>
      </c>
      <c r="N29" s="42">
        <v>1</v>
      </c>
      <c r="O29" s="42">
        <v>7</v>
      </c>
      <c r="P29" s="42">
        <v>1</v>
      </c>
      <c r="Q29" s="42">
        <v>1</v>
      </c>
      <c r="R29" s="42" t="str">
        <f>IF(VLOOKUP($A29,Tabla243[],MATCH(NSSS!R$14,Tabla243[#Headers],0),0)="","",VLOOKUP($A29,Tabla243[],MATCH(NSSS!R$14,Tabla243[#Headers],0),0))</f>
        <v/>
      </c>
      <c r="S29" s="42" t="str">
        <f>IF(VLOOKUP($A29,Tabla243[],MATCH(NSSS!S$14,Tabla243[#Headers],0),0)="","",VLOOKUP($A29,Tabla243[],MATCH(NSSS!S$14,Tabla243[#Headers],0),0))</f>
        <v/>
      </c>
      <c r="T29" s="42" t="str">
        <f>IF(VLOOKUP($A29,Tabla243[],MATCH(NSSS!T$14,Tabla243[#Headers],0),0)="","",VLOOKUP($A29,Tabla243[],MATCH(NSSS!T$14,Tabla243[#Headers],0),0))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9</v>
      </c>
      <c r="V29" s="44">
        <f ca="1">IF(OR(Presentación!$C$1="",Presentación!$C$2=""),"-",IF(OR(OR(U29="",U29="-"),F29=0),"N/A",IF(U29/F29&gt;1,1,U29/F29)))</f>
        <v>1</v>
      </c>
      <c r="W29" s="115" t="s">
        <v>857</v>
      </c>
      <c r="X29" s="121" t="s">
        <v>868</v>
      </c>
      <c r="Y29" s="118" t="s">
        <v>869</v>
      </c>
      <c r="Z29" s="114" t="s">
        <v>870</v>
      </c>
    </row>
    <row r="30" spans="1:26" ht="125.1" customHeight="1" thickBot="1" x14ac:dyDescent="0.25">
      <c r="A30" s="62" t="s">
        <v>323</v>
      </c>
      <c r="B30" s="304"/>
      <c r="C30" s="115" t="s">
        <v>107</v>
      </c>
      <c r="D30" s="115" t="s">
        <v>108</v>
      </c>
      <c r="E30" s="113" t="s">
        <v>76</v>
      </c>
      <c r="F30" s="41">
        <f ca="1">IF(OR(Presentación!$C$1="",Presentación!$C$2=""),"-",IF(Presentación!$C$1=Presentación!$C$2,VLOOKUP(NSSS!A30,Tabla24[],MATCH(Presentación!$C$1,Tabla24[#Headers],0),0),IF(VLOOKUP(NSSS!A30,Tabla24[[ID]:[Operación]],7,0)="Suma",SUM(OFFSET(Tabla24[[#Headers],[Operación]],MATCH(NSSS!A30,Tabla24[ID],0),MATCH(Presentación!$C$1,Tabla24[[#Headers],[Enero]:[Diciembre]],0),1,MATCH(Presentación!$C$2,Tabla24[[#Headers],[Enero]:[Diciembre]],0)-MATCH(Presentación!$C$1,Tabla24[[#Headers],[Enero]:[Diciembre]],0)+1)),IF(VLOOKUP(NSSS!A30,Tabla24[[ID]:[Operación]],7,0)="Promedio",AVERAGE(OFFSET(Tabla24[[#Headers],[Operación]],MATCH(NSSS!A30,Tabla24[ID],0),MATCH(Presentación!$C$1,Tabla24[[#Headers],[Enero]:[Diciembre]],0),1,MATCH(Presentación!$C$2,Tabla24[[#Headers],[Enero]:[Diciembre]],0)-MATCH(Presentación!$C$1,Tabla24[[#Headers],[Enero]:[Diciembre]],0)+1)),IF(VLOOKUP(NSSS!A30,Tabla24[[ID]:[Operación]],7,0)="Acumulativo",IF(ISTEXT(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f>
        <v>3</v>
      </c>
      <c r="G30" s="116" t="s">
        <v>192</v>
      </c>
      <c r="H30" s="118" t="s">
        <v>833</v>
      </c>
      <c r="I30" s="42">
        <f>IF(VLOOKUP($A30,Tabla243[],MATCH(NSSS!I$14,Tabla243[#Headers],0),0)="","",VLOOKUP($A30,Tabla243[],MATCH(NSSS!I$14,Tabla243[#Headers],0),0))</f>
        <v>1</v>
      </c>
      <c r="J30" s="42">
        <f>IF(VLOOKUP($A30,Tabla243[],MATCH(NSSS!J$14,Tabla243[#Headers],0),0)="","",VLOOKUP($A30,Tabla243[],MATCH(NSSS!J$14,Tabla243[#Headers],0),0))</f>
        <v>1</v>
      </c>
      <c r="K30" s="42">
        <f>IF(VLOOKUP($A30,Tabla243[],MATCH(NSSS!K$14,Tabla243[#Headers],0),0)="","",VLOOKUP($A30,Tabla243[],MATCH(NSSS!K$14,Tabla243[#Headers],0),0))</f>
        <v>1</v>
      </c>
      <c r="L30" s="42">
        <v>1</v>
      </c>
      <c r="M30" s="42">
        <v>1</v>
      </c>
      <c r="N30" s="42">
        <v>1</v>
      </c>
      <c r="O30" s="42">
        <v>7</v>
      </c>
      <c r="P30" s="42">
        <v>1</v>
      </c>
      <c r="Q30" s="42">
        <v>1</v>
      </c>
      <c r="R30" s="42" t="str">
        <f>IF(VLOOKUP($A30,Tabla243[],MATCH(NSSS!R$14,Tabla243[#Headers],0),0)="","",VLOOKUP($A30,Tabla243[],MATCH(NSSS!R$14,Tabla243[#Headers],0),0))</f>
        <v/>
      </c>
      <c r="S30" s="42" t="str">
        <f>IF(VLOOKUP($A30,Tabla243[],MATCH(NSSS!S$14,Tabla243[#Headers],0),0)="","",VLOOKUP($A30,Tabla243[],MATCH(NSSS!S$14,Tabla243[#Headers],0),0))</f>
        <v/>
      </c>
      <c r="T30" s="42" t="str">
        <f>IF(VLOOKUP($A30,Tabla243[],MATCH(NSSS!T$14,Tabla243[#Headers],0),0)="","",VLOOKUP($A30,Tabla243[],MATCH(NSSS!T$14,Tabla243[#Headers],0),0))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9</v>
      </c>
      <c r="V30" s="44">
        <f ca="1">IF(OR(Presentación!$C$1="",Presentación!$C$2=""),"-",IF(OR(OR(U30="",U30="-"),F30=0),"N/A",IF(U30/F30&gt;1,1,U30/F30)))</f>
        <v>1</v>
      </c>
      <c r="W30" s="115" t="s">
        <v>863</v>
      </c>
      <c r="X30" s="121" t="s">
        <v>871</v>
      </c>
      <c r="Y30" s="118" t="s">
        <v>872</v>
      </c>
      <c r="Z30" s="114" t="s">
        <v>870</v>
      </c>
    </row>
    <row r="31" spans="1:26" ht="99.95" customHeight="1" thickBot="1" x14ac:dyDescent="0.25">
      <c r="A31" s="62" t="s">
        <v>324</v>
      </c>
      <c r="B31" s="304"/>
      <c r="C31" s="115" t="s">
        <v>109</v>
      </c>
      <c r="D31" s="115" t="s">
        <v>110</v>
      </c>
      <c r="E31" s="113" t="s">
        <v>76</v>
      </c>
      <c r="F31" s="41">
        <f ca="1">IF(OR(Presentación!$C$1="",Presentación!$C$2=""),"-",IF(Presentación!$C$1=Presentación!$C$2,VLOOKUP(NSSS!A31,Tabla24[],MATCH(Presentación!$C$1,Tabla24[#Headers],0),0),IF(VLOOKUP(NSSS!A31,Tabla24[[ID]:[Operación]],7,0)="Suma",SUM(OFFSET(Tabla24[[#Headers],[Operación]],MATCH(NSSS!A31,Tabla24[ID],0),MATCH(Presentación!$C$1,Tabla24[[#Headers],[Enero]:[Diciembre]],0),1,MATCH(Presentación!$C$2,Tabla24[[#Headers],[Enero]:[Diciembre]],0)-MATCH(Presentación!$C$1,Tabla24[[#Headers],[Enero]:[Diciembre]],0)+1)),IF(VLOOKUP(NSSS!A31,Tabla24[[ID]:[Operación]],7,0)="Promedio",AVERAGE(OFFSET(Tabla24[[#Headers],[Operación]],MATCH(NSSS!A31,Tabla24[ID],0),MATCH(Presentación!$C$1,Tabla24[[#Headers],[Enero]:[Diciembre]],0),1,MATCH(Presentación!$C$2,Tabla24[[#Headers],[Enero]:[Diciembre]],0)-MATCH(Presentación!$C$1,Tabla24[[#Headers],[Enero]:[Diciembre]],0)+1)),IF(VLOOKUP(NSSS!A31,Tabla24[[ID]:[Operación]],7,0)="Acumulativo",IF(ISTEXT(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f>
        <v>3</v>
      </c>
      <c r="G31" s="116" t="s">
        <v>192</v>
      </c>
      <c r="H31" s="118" t="s">
        <v>834</v>
      </c>
      <c r="I31" s="42">
        <f>IF(VLOOKUP($A31,Tabla243[],MATCH(NSSS!I$14,Tabla243[#Headers],0),0)="","",VLOOKUP($A31,Tabla243[],MATCH(NSSS!I$14,Tabla243[#Headers],0),0))</f>
        <v>1</v>
      </c>
      <c r="J31" s="42">
        <f>IF(VLOOKUP($A31,Tabla243[],MATCH(NSSS!J$14,Tabla243[#Headers],0),0)="","",VLOOKUP($A31,Tabla243[],MATCH(NSSS!J$14,Tabla243[#Headers],0),0))</f>
        <v>1</v>
      </c>
      <c r="K31" s="42">
        <f>IF(VLOOKUP($A31,Tabla243[],MATCH(NSSS!K$14,Tabla243[#Headers],0),0)="","",VLOOKUP($A31,Tabla243[],MATCH(NSSS!K$14,Tabla243[#Headers],0),0))</f>
        <v>1</v>
      </c>
      <c r="L31" s="42">
        <v>1</v>
      </c>
      <c r="M31" s="42">
        <v>1</v>
      </c>
      <c r="N31" s="42">
        <v>1</v>
      </c>
      <c r="O31" s="42">
        <v>7</v>
      </c>
      <c r="P31" s="42">
        <v>1</v>
      </c>
      <c r="Q31" s="42">
        <v>1</v>
      </c>
      <c r="R31" s="42" t="str">
        <f>IF(VLOOKUP($A31,Tabla243[],MATCH(NSSS!R$14,Tabla243[#Headers],0),0)="","",VLOOKUP($A31,Tabla243[],MATCH(NSSS!R$14,Tabla243[#Headers],0),0))</f>
        <v/>
      </c>
      <c r="S31" s="42" t="str">
        <f>IF(VLOOKUP($A31,Tabla243[],MATCH(NSSS!S$14,Tabla243[#Headers],0),0)="","",VLOOKUP($A31,Tabla243[],MATCH(NSSS!S$14,Tabla243[#Headers],0),0))</f>
        <v/>
      </c>
      <c r="T31" s="42" t="str">
        <f>IF(VLOOKUP($A31,Tabla243[],MATCH(NSSS!T$14,Tabla243[#Headers],0),0)="","",VLOOKUP($A31,Tabla243[],MATCH(NSSS!T$14,Tabla243[#Headers],0),0))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9</v>
      </c>
      <c r="V31" s="44">
        <f ca="1">IF(OR(Presentación!$C$1="",Presentación!$C$2=""),"-",IF(OR(OR(U31="",U31="-"),F31=0),"N/A",IF(U31/F31&gt;1,1,U31/F31)))</f>
        <v>1</v>
      </c>
      <c r="W31" s="115" t="s">
        <v>855</v>
      </c>
      <c r="X31" s="115" t="s">
        <v>671</v>
      </c>
      <c r="Y31" s="118" t="s">
        <v>873</v>
      </c>
      <c r="Z31" s="114" t="s">
        <v>874</v>
      </c>
    </row>
    <row r="32" spans="1:26" ht="99.95" customHeight="1" thickBot="1" x14ac:dyDescent="0.25">
      <c r="A32" s="62" t="s">
        <v>325</v>
      </c>
      <c r="B32" s="304"/>
      <c r="C32" s="115" t="s">
        <v>111</v>
      </c>
      <c r="D32" s="115" t="s">
        <v>112</v>
      </c>
      <c r="E32" s="113" t="s">
        <v>76</v>
      </c>
      <c r="F32" s="41">
        <f ca="1">IF(OR(Presentación!$C$1="",Presentación!$C$2=""),"-",IF(Presentación!$C$1=Presentación!$C$2,VLOOKUP(NSSS!A32,Tabla24[],MATCH(Presentación!$C$1,Tabla24[#Headers],0),0),IF(VLOOKUP(NSSS!A32,Tabla24[[ID]:[Operación]],7,0)="Suma",SUM(OFFSET(Tabla24[[#Headers],[Operación]],MATCH(NSSS!A32,Tabla24[ID],0),MATCH(Presentación!$C$1,Tabla24[[#Headers],[Enero]:[Diciembre]],0),1,MATCH(Presentación!$C$2,Tabla24[[#Headers],[Enero]:[Diciembre]],0)-MATCH(Presentación!$C$1,Tabla24[[#Headers],[Enero]:[Diciembre]],0)+1)),IF(VLOOKUP(NSSS!A32,Tabla24[[ID]:[Operación]],7,0)="Promedio",AVERAGE(OFFSET(Tabla24[[#Headers],[Operación]],MATCH(NSSS!A32,Tabla24[ID],0),MATCH(Presentación!$C$1,Tabla24[[#Headers],[Enero]:[Diciembre]],0),1,MATCH(Presentación!$C$2,Tabla24[[#Headers],[Enero]:[Diciembre]],0)-MATCH(Presentación!$C$1,Tabla24[[#Headers],[Enero]:[Diciembre]],0)+1)),IF(VLOOKUP(NSSS!A32,Tabla24[[ID]:[Operación]],7,0)="Acumulativo",IF(ISTEXT(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f>
        <v>3</v>
      </c>
      <c r="G32" s="116" t="s">
        <v>192</v>
      </c>
      <c r="H32" s="118" t="s">
        <v>835</v>
      </c>
      <c r="I32" s="42">
        <f>IF(VLOOKUP($A32,Tabla243[],MATCH(NSSS!I$14,Tabla243[#Headers],0),0)="","",VLOOKUP($A32,Tabla243[],MATCH(NSSS!I$14,Tabla243[#Headers],0),0))</f>
        <v>1</v>
      </c>
      <c r="J32" s="42">
        <f>IF(VLOOKUP($A32,Tabla243[],MATCH(NSSS!J$14,Tabla243[#Headers],0),0)="","",VLOOKUP($A32,Tabla243[],MATCH(NSSS!J$14,Tabla243[#Headers],0),0))</f>
        <v>1</v>
      </c>
      <c r="K32" s="42">
        <f>IF(VLOOKUP($A32,Tabla243[],MATCH(NSSS!K$14,Tabla243[#Headers],0),0)="","",VLOOKUP($A32,Tabla243[],MATCH(NSSS!K$14,Tabla243[#Headers],0),0))</f>
        <v>1</v>
      </c>
      <c r="L32" s="42">
        <v>1</v>
      </c>
      <c r="M32" s="42">
        <v>1</v>
      </c>
      <c r="N32" s="42">
        <v>1</v>
      </c>
      <c r="O32" s="42">
        <v>7</v>
      </c>
      <c r="P32" s="42">
        <v>1</v>
      </c>
      <c r="Q32" s="42">
        <v>1</v>
      </c>
      <c r="R32" s="42" t="str">
        <f>IF(VLOOKUP($A32,Tabla243[],MATCH(NSSS!R$14,Tabla243[#Headers],0),0)="","",VLOOKUP($A32,Tabla243[],MATCH(NSSS!R$14,Tabla243[#Headers],0),0))</f>
        <v/>
      </c>
      <c r="S32" s="42" t="str">
        <f>IF(VLOOKUP($A32,Tabla243[],MATCH(NSSS!S$14,Tabla243[#Headers],0),0)="","",VLOOKUP($A32,Tabla243[],MATCH(NSSS!S$14,Tabla243[#Headers],0),0))</f>
        <v/>
      </c>
      <c r="T32" s="42" t="str">
        <f>IF(VLOOKUP($A32,Tabla243[],MATCH(NSSS!T$14,Tabla243[#Headers],0),0)="","",VLOOKUP($A32,Tabla243[],MATCH(NSSS!T$14,Tabla243[#Headers],0),0))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9</v>
      </c>
      <c r="V32" s="44">
        <f ca="1">IF(OR(Presentación!$C$1="",Presentación!$C$2=""),"-",IF(OR(OR(U32="",U32="-"),F32=0),"N/A",IF(U32/F32&gt;1,1,U32/F32)))</f>
        <v>1</v>
      </c>
      <c r="W32" s="301" t="s">
        <v>875</v>
      </c>
      <c r="X32" s="115" t="str">
        <f>+X31</f>
        <v>Dirección Administrativa Financiera.</v>
      </c>
      <c r="Y32" s="118" t="s">
        <v>876</v>
      </c>
      <c r="Z32" s="114" t="s">
        <v>877</v>
      </c>
    </row>
    <row r="33" spans="1:26" ht="99.95" customHeight="1" thickBot="1" x14ac:dyDescent="0.25">
      <c r="A33" s="62" t="s">
        <v>326</v>
      </c>
      <c r="B33" s="304"/>
      <c r="C33" s="115" t="s">
        <v>113</v>
      </c>
      <c r="D33" s="115" t="s">
        <v>114</v>
      </c>
      <c r="E33" s="113" t="s">
        <v>76</v>
      </c>
      <c r="F33" s="41">
        <f ca="1">IF(OR(Presentación!$C$1="",Presentación!$C$2=""),"-",IF(Presentación!$C$1=Presentación!$C$2,VLOOKUP(NSSS!A33,Tabla24[],MATCH(Presentación!$C$1,Tabla24[#Headers],0),0),IF(VLOOKUP(NSSS!A33,Tabla24[[ID]:[Operación]],7,0)="Suma",SUM(OFFSET(Tabla24[[#Headers],[Operación]],MATCH(NSSS!A33,Tabla24[ID],0),MATCH(Presentación!$C$1,Tabla24[[#Headers],[Enero]:[Diciembre]],0),1,MATCH(Presentación!$C$2,Tabla24[[#Headers],[Enero]:[Diciembre]],0)-MATCH(Presentación!$C$1,Tabla24[[#Headers],[Enero]:[Diciembre]],0)+1)),IF(VLOOKUP(NSSS!A33,Tabla24[[ID]:[Operación]],7,0)="Promedio",AVERAGE(OFFSET(Tabla24[[#Headers],[Operación]],MATCH(NSSS!A33,Tabla24[ID],0),MATCH(Presentación!$C$1,Tabla24[[#Headers],[Enero]:[Diciembre]],0),1,MATCH(Presentación!$C$2,Tabla24[[#Headers],[Enero]:[Diciembre]],0)-MATCH(Presentación!$C$1,Tabla24[[#Headers],[Enero]:[Diciembre]],0)+1)),IF(VLOOKUP(NSSS!A33,Tabla24[[ID]:[Operación]],7,0)="Acumulativo",IF(ISTEXT(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f>
        <v>3</v>
      </c>
      <c r="G33" s="116" t="s">
        <v>192</v>
      </c>
      <c r="H33" s="118" t="s">
        <v>836</v>
      </c>
      <c r="I33" s="42">
        <f>IF(VLOOKUP($A33,Tabla243[],MATCH(NSSS!I$14,Tabla243[#Headers],0),0)="","",VLOOKUP($A33,Tabla243[],MATCH(NSSS!I$14,Tabla243[#Headers],0),0))</f>
        <v>1</v>
      </c>
      <c r="J33" s="42">
        <f>IF(VLOOKUP($A33,Tabla243[],MATCH(NSSS!J$14,Tabla243[#Headers],0),0)="","",VLOOKUP($A33,Tabla243[],MATCH(NSSS!J$14,Tabla243[#Headers],0),0))</f>
        <v>1</v>
      </c>
      <c r="K33" s="42">
        <f>IF(VLOOKUP($A33,Tabla243[],MATCH(NSSS!K$14,Tabla243[#Headers],0),0)="","",VLOOKUP($A33,Tabla243[],MATCH(NSSS!K$14,Tabla243[#Headers],0),0))</f>
        <v>1</v>
      </c>
      <c r="L33" s="42">
        <v>1</v>
      </c>
      <c r="M33" s="42">
        <v>1</v>
      </c>
      <c r="N33" s="42">
        <v>1</v>
      </c>
      <c r="O33" s="42">
        <v>7</v>
      </c>
      <c r="P33" s="42">
        <v>1</v>
      </c>
      <c r="Q33" s="42">
        <v>1</v>
      </c>
      <c r="R33" s="42" t="str">
        <f>IF(VLOOKUP($A33,Tabla243[],MATCH(NSSS!R$14,Tabla243[#Headers],0),0)="","",VLOOKUP($A33,Tabla243[],MATCH(NSSS!R$14,Tabla243[#Headers],0),0))</f>
        <v/>
      </c>
      <c r="S33" s="42" t="str">
        <f>IF(VLOOKUP($A33,Tabla243[],MATCH(NSSS!S$14,Tabla243[#Headers],0),0)="","",VLOOKUP($A33,Tabla243[],MATCH(NSSS!S$14,Tabla243[#Headers],0),0))</f>
        <v/>
      </c>
      <c r="T33" s="42" t="str">
        <f>IF(VLOOKUP($A33,Tabla243[],MATCH(NSSS!T$14,Tabla243[#Headers],0),0)="","",VLOOKUP($A33,Tabla243[],MATCH(NSSS!T$14,Tabla243[#Headers],0),0))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9</v>
      </c>
      <c r="V33" s="44">
        <f ca="1">IF(OR(Presentación!$C$1="",Presentación!$C$2=""),"-",IF(OR(OR(U33="",U33="-"),F33=0),"N/A",IF(U33/F33&gt;1,1,U33/F33)))</f>
        <v>1</v>
      </c>
      <c r="W33" s="302"/>
      <c r="X33" s="115" t="str">
        <f>+X32</f>
        <v>Dirección Administrativa Financiera.</v>
      </c>
      <c r="Y33" s="118" t="s">
        <v>878</v>
      </c>
      <c r="Z33" s="114" t="s">
        <v>879</v>
      </c>
    </row>
    <row r="34" spans="1:26" ht="99.95" customHeight="1" thickBot="1" x14ac:dyDescent="0.25">
      <c r="A34" s="62" t="s">
        <v>327</v>
      </c>
      <c r="B34" s="304"/>
      <c r="C34" s="115" t="s">
        <v>328</v>
      </c>
      <c r="D34" s="115" t="s">
        <v>115</v>
      </c>
      <c r="E34" s="113" t="s">
        <v>76</v>
      </c>
      <c r="F34" s="41">
        <f ca="1">IF(OR(Presentación!$C$1="",Presentación!$C$2=""),"-",IF(Presentación!$C$1=Presentación!$C$2,VLOOKUP(NSSS!A34,Tabla24[],MATCH(Presentación!$C$1,Tabla24[#Headers],0),0),IF(VLOOKUP(NSSS!A34,Tabla24[[ID]:[Operación]],7,0)="Suma",SUM(OFFSET(Tabla24[[#Headers],[Operación]],MATCH(NSSS!A34,Tabla24[ID],0),MATCH(Presentación!$C$1,Tabla24[[#Headers],[Enero]:[Diciembre]],0),1,MATCH(Presentación!$C$2,Tabla24[[#Headers],[Enero]:[Diciembre]],0)-MATCH(Presentación!$C$1,Tabla24[[#Headers],[Enero]:[Diciembre]],0)+1)),IF(VLOOKUP(NSSS!A34,Tabla24[[ID]:[Operación]],7,0)="Promedio",AVERAGE(OFFSET(Tabla24[[#Headers],[Operación]],MATCH(NSSS!A34,Tabla24[ID],0),MATCH(Presentación!$C$1,Tabla24[[#Headers],[Enero]:[Diciembre]],0),1,MATCH(Presentación!$C$2,Tabla24[[#Headers],[Enero]:[Diciembre]],0)-MATCH(Presentación!$C$1,Tabla24[[#Headers],[Enero]:[Diciembre]],0)+1)),IF(VLOOKUP(NSSS!A34,Tabla24[[ID]:[Operación]],7,0)="Acumulativo",IF(ISTEXT(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f>
        <v>3</v>
      </c>
      <c r="G34" s="116" t="s">
        <v>192</v>
      </c>
      <c r="H34" s="118" t="s">
        <v>837</v>
      </c>
      <c r="I34" s="42">
        <f>IF(VLOOKUP($A34,Tabla243[],MATCH(NSSS!I$14,Tabla243[#Headers],0),0)="","",VLOOKUP($A34,Tabla243[],MATCH(NSSS!I$14,Tabla243[#Headers],0),0))</f>
        <v>1</v>
      </c>
      <c r="J34" s="42">
        <f>IF(VLOOKUP($A34,Tabla243[],MATCH(NSSS!J$14,Tabla243[#Headers],0),0)="","",VLOOKUP($A34,Tabla243[],MATCH(NSSS!J$14,Tabla243[#Headers],0),0))</f>
        <v>1</v>
      </c>
      <c r="K34" s="42">
        <f>IF(VLOOKUP($A34,Tabla243[],MATCH(NSSS!K$14,Tabla243[#Headers],0),0)="","",VLOOKUP($A34,Tabla243[],MATCH(NSSS!K$14,Tabla243[#Headers],0),0))</f>
        <v>1</v>
      </c>
      <c r="L34" s="42">
        <v>1</v>
      </c>
      <c r="M34" s="42">
        <v>1</v>
      </c>
      <c r="N34" s="42">
        <v>1</v>
      </c>
      <c r="O34" s="42">
        <v>7</v>
      </c>
      <c r="P34" s="42">
        <v>1</v>
      </c>
      <c r="Q34" s="42">
        <v>1</v>
      </c>
      <c r="R34" s="42" t="str">
        <f>IF(VLOOKUP($A34,Tabla243[],MATCH(NSSS!R$14,Tabla243[#Headers],0),0)="","",VLOOKUP($A34,Tabla243[],MATCH(NSSS!R$14,Tabla243[#Headers],0),0))</f>
        <v/>
      </c>
      <c r="S34" s="42" t="str">
        <f>IF(VLOOKUP($A34,Tabla243[],MATCH(NSSS!S$14,Tabla243[#Headers],0),0)="","",VLOOKUP($A34,Tabla243[],MATCH(NSSS!S$14,Tabla243[#Headers],0),0))</f>
        <v/>
      </c>
      <c r="T34" s="42" t="str">
        <f>IF(VLOOKUP($A34,Tabla243[],MATCH(NSSS!T$14,Tabla243[#Headers],0),0)="","",VLOOKUP($A34,Tabla243[],MATCH(NSSS!T$14,Tabla243[#Headers],0),0))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9</v>
      </c>
      <c r="V34" s="44">
        <f ca="1">IF(OR(Presentación!$C$1="",Presentación!$C$2=""),"-",IF(OR(OR(U34="",U34="-"),F34=0),"N/A",IF(U34/F34&gt;1,1,U34/F34)))</f>
        <v>1</v>
      </c>
      <c r="W34" s="302"/>
      <c r="X34" s="115" t="str">
        <f>+X33</f>
        <v>Dirección Administrativa Financiera.</v>
      </c>
      <c r="Y34" s="118" t="s">
        <v>854</v>
      </c>
      <c r="Z34" s="114" t="s">
        <v>880</v>
      </c>
    </row>
    <row r="35" spans="1:26" ht="99.95" customHeight="1" thickBot="1" x14ac:dyDescent="0.25">
      <c r="A35" s="62" t="s">
        <v>329</v>
      </c>
      <c r="B35" s="304"/>
      <c r="C35" s="115" t="s">
        <v>116</v>
      </c>
      <c r="D35" s="115" t="s">
        <v>117</v>
      </c>
      <c r="E35" s="113" t="s">
        <v>76</v>
      </c>
      <c r="F35" s="41">
        <f ca="1">IF(OR(Presentación!$C$1="",Presentación!$C$2=""),"-",IF(Presentación!$C$1=Presentación!$C$2,VLOOKUP(NSSS!A35,Tabla24[],MATCH(Presentación!$C$1,Tabla24[#Headers],0),0),IF(VLOOKUP(NSSS!A35,Tabla24[[ID]:[Operación]],7,0)="Suma",SUM(OFFSET(Tabla24[[#Headers],[Operación]],MATCH(NSSS!A35,Tabla24[ID],0),MATCH(Presentación!$C$1,Tabla24[[#Headers],[Enero]:[Diciembre]],0),1,MATCH(Presentación!$C$2,Tabla24[[#Headers],[Enero]:[Diciembre]],0)-MATCH(Presentación!$C$1,Tabla24[[#Headers],[Enero]:[Diciembre]],0)+1)),IF(VLOOKUP(NSSS!A35,Tabla24[[ID]:[Operación]],7,0)="Promedio",AVERAGE(OFFSET(Tabla24[[#Headers],[Operación]],MATCH(NSSS!A35,Tabla24[ID],0),MATCH(Presentación!$C$1,Tabla24[[#Headers],[Enero]:[Diciembre]],0),1,MATCH(Presentación!$C$2,Tabla24[[#Headers],[Enero]:[Diciembre]],0)-MATCH(Presentación!$C$1,Tabla24[[#Headers],[Enero]:[Diciembre]],0)+1)),IF(VLOOKUP(NSSS!A35,Tabla24[[ID]:[Operación]],7,0)="Acumulativo",IF(ISTEXT(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f>
        <v>3</v>
      </c>
      <c r="G35" s="116" t="s">
        <v>192</v>
      </c>
      <c r="H35" s="114" t="s">
        <v>838</v>
      </c>
      <c r="I35" s="42">
        <f>IF(VLOOKUP($A35,Tabla243[],MATCH(NSSS!I$14,Tabla243[#Headers],0),0)="","",VLOOKUP($A35,Tabla243[],MATCH(NSSS!I$14,Tabla243[#Headers],0),0))</f>
        <v>1</v>
      </c>
      <c r="J35" s="42">
        <f>IF(VLOOKUP($A35,Tabla243[],MATCH(NSSS!J$14,Tabla243[#Headers],0),0)="","",VLOOKUP($A35,Tabla243[],MATCH(NSSS!J$14,Tabla243[#Headers],0),0))</f>
        <v>1</v>
      </c>
      <c r="K35" s="42">
        <f>IF(VLOOKUP($A35,Tabla243[],MATCH(NSSS!K$14,Tabla243[#Headers],0),0)="","",VLOOKUP($A35,Tabla243[],MATCH(NSSS!K$14,Tabla243[#Headers],0),0))</f>
        <v>1</v>
      </c>
      <c r="L35" s="42">
        <v>1</v>
      </c>
      <c r="M35" s="42">
        <v>1</v>
      </c>
      <c r="N35" s="42">
        <v>1</v>
      </c>
      <c r="O35" s="42">
        <v>7</v>
      </c>
      <c r="P35" s="42">
        <v>1</v>
      </c>
      <c r="Q35" s="42">
        <v>1</v>
      </c>
      <c r="R35" s="42" t="str">
        <f>IF(VLOOKUP($A35,Tabla243[],MATCH(NSSS!R$14,Tabla243[#Headers],0),0)="","",VLOOKUP($A35,Tabla243[],MATCH(NSSS!R$14,Tabla243[#Headers],0),0))</f>
        <v/>
      </c>
      <c r="S35" s="42" t="str">
        <f>IF(VLOOKUP($A35,Tabla243[],MATCH(NSSS!S$14,Tabla243[#Headers],0),0)="","",VLOOKUP($A35,Tabla243[],MATCH(NSSS!S$14,Tabla243[#Headers],0),0))</f>
        <v/>
      </c>
      <c r="T35" s="42" t="str">
        <f>IF(VLOOKUP($A35,Tabla243[],MATCH(NSSS!T$14,Tabla243[#Headers],0),0)="","",VLOOKUP($A35,Tabla243[],MATCH(NSSS!T$14,Tabla243[#Headers],0),0))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9</v>
      </c>
      <c r="V35" s="44">
        <f ca="1">IF(OR(Presentación!$C$1="",Presentación!$C$2=""),"-",IF(OR(OR(U35="",U35="-"),F35=0),"N/A",IF(U35/F35&gt;1,1,U35/F35)))</f>
        <v>1</v>
      </c>
      <c r="W35" s="302"/>
      <c r="X35" s="115" t="str">
        <f>+X33</f>
        <v>Dirección Administrativa Financiera.</v>
      </c>
      <c r="Y35" s="114" t="s">
        <v>881</v>
      </c>
      <c r="Z35" s="114" t="s">
        <v>880</v>
      </c>
    </row>
    <row r="36" spans="1:26" ht="99.95" customHeight="1" thickBot="1" x14ac:dyDescent="0.25">
      <c r="A36" s="62" t="s">
        <v>330</v>
      </c>
      <c r="B36" s="304"/>
      <c r="C36" s="115" t="s">
        <v>118</v>
      </c>
      <c r="D36" s="115" t="s">
        <v>119</v>
      </c>
      <c r="E36" s="113" t="s">
        <v>76</v>
      </c>
      <c r="F36" s="41">
        <f ca="1">IF(OR(Presentación!$C$1="",Presentación!$C$2=""),"-",IF(Presentación!$C$1=Presentación!$C$2,VLOOKUP(NSSS!A36,Tabla24[],MATCH(Presentación!$C$1,Tabla24[#Headers],0),0),IF(VLOOKUP(NSSS!A36,Tabla24[[ID]:[Operación]],7,0)="Suma",SUM(OFFSET(Tabla24[[#Headers],[Operación]],MATCH(NSSS!A36,Tabla24[ID],0),MATCH(Presentación!$C$1,Tabla24[[#Headers],[Enero]:[Diciembre]],0),1,MATCH(Presentación!$C$2,Tabla24[[#Headers],[Enero]:[Diciembre]],0)-MATCH(Presentación!$C$1,Tabla24[[#Headers],[Enero]:[Diciembre]],0)+1)),IF(VLOOKUP(NSSS!A36,Tabla24[[ID]:[Operación]],7,0)="Promedio",AVERAGE(OFFSET(Tabla24[[#Headers],[Operación]],MATCH(NSSS!A36,Tabla24[ID],0),MATCH(Presentación!$C$1,Tabla24[[#Headers],[Enero]:[Diciembre]],0),1,MATCH(Presentación!$C$2,Tabla24[[#Headers],[Enero]:[Diciembre]],0)-MATCH(Presentación!$C$1,Tabla24[[#Headers],[Enero]:[Diciembre]],0)+1)),IF(VLOOKUP(NSSS!A36,Tabla24[[ID]:[Operación]],7,0)="Acumulativo",IF(ISTEXT(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f>
        <v>3</v>
      </c>
      <c r="G36" s="116" t="s">
        <v>192</v>
      </c>
      <c r="H36" s="118" t="s">
        <v>839</v>
      </c>
      <c r="I36" s="42">
        <f>IF(VLOOKUP($A36,Tabla243[],MATCH(NSSS!I$14,Tabla243[#Headers],0),0)="","",VLOOKUP($A36,Tabla243[],MATCH(NSSS!I$14,Tabla243[#Headers],0),0))</f>
        <v>1</v>
      </c>
      <c r="J36" s="42">
        <f>IF(VLOOKUP($A36,Tabla243[],MATCH(NSSS!J$14,Tabla243[#Headers],0),0)="","",VLOOKUP($A36,Tabla243[],MATCH(NSSS!J$14,Tabla243[#Headers],0),0))</f>
        <v>1</v>
      </c>
      <c r="K36" s="42">
        <f>IF(VLOOKUP($A36,Tabla243[],MATCH(NSSS!K$14,Tabla243[#Headers],0),0)="","",VLOOKUP($A36,Tabla243[],MATCH(NSSS!K$14,Tabla243[#Headers],0),0))</f>
        <v>1</v>
      </c>
      <c r="L36" s="42">
        <v>1</v>
      </c>
      <c r="M36" s="42">
        <v>1</v>
      </c>
      <c r="N36" s="42">
        <v>1</v>
      </c>
      <c r="O36" s="42">
        <v>7</v>
      </c>
      <c r="P36" s="42">
        <v>1</v>
      </c>
      <c r="Q36" s="42">
        <v>1</v>
      </c>
      <c r="R36" s="42" t="str">
        <f>IF(VLOOKUP($A36,Tabla243[],MATCH(NSSS!R$14,Tabla243[#Headers],0),0)="","",VLOOKUP($A36,Tabla243[],MATCH(NSSS!R$14,Tabla243[#Headers],0),0))</f>
        <v/>
      </c>
      <c r="S36" s="42" t="str">
        <f>IF(VLOOKUP($A36,Tabla243[],MATCH(NSSS!S$14,Tabla243[#Headers],0),0)="","",VLOOKUP($A36,Tabla243[],MATCH(NSSS!S$14,Tabla243[#Headers],0),0))</f>
        <v/>
      </c>
      <c r="T36" s="42" t="str">
        <f>IF(VLOOKUP($A36,Tabla243[],MATCH(NSSS!T$14,Tabla243[#Headers],0),0)="","",VLOOKUP($A36,Tabla243[],MATCH(NSSS!T$14,Tabla243[#Headers],0),0))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9</v>
      </c>
      <c r="V36" s="44">
        <f ca="1">IF(OR(Presentación!$C$1="",Presentación!$C$2=""),"-",IF(OR(OR(U36="",U36="-"),F36=0),"N/A",IF(U36/F36&gt;1,1,U36/F36)))</f>
        <v>1</v>
      </c>
      <c r="W36" s="303"/>
      <c r="X36" s="121" t="s">
        <v>882</v>
      </c>
      <c r="Y36" s="118" t="s">
        <v>883</v>
      </c>
      <c r="Z36" s="114" t="s">
        <v>884</v>
      </c>
    </row>
  </sheetData>
  <mergeCells count="23">
    <mergeCell ref="B8:Z8"/>
    <mergeCell ref="B5:Z5"/>
    <mergeCell ref="B6:G6"/>
    <mergeCell ref="H6:V6"/>
    <mergeCell ref="W6:Z6"/>
    <mergeCell ref="B7:Z7"/>
    <mergeCell ref="B9:Z10"/>
    <mergeCell ref="B11:Z12"/>
    <mergeCell ref="B13:B14"/>
    <mergeCell ref="C13:G13"/>
    <mergeCell ref="H13:H14"/>
    <mergeCell ref="I13:V13"/>
    <mergeCell ref="W13:W14"/>
    <mergeCell ref="X13:X14"/>
    <mergeCell ref="Y13:Y14"/>
    <mergeCell ref="Z13:Z14"/>
    <mergeCell ref="W32:W36"/>
    <mergeCell ref="B15:B16"/>
    <mergeCell ref="B20:B22"/>
    <mergeCell ref="B23:B27"/>
    <mergeCell ref="B28:B36"/>
    <mergeCell ref="W15:W17"/>
    <mergeCell ref="W20:W22"/>
  </mergeCells>
  <dataValidations count="2">
    <dataValidation type="list" allowBlank="1" showInputMessage="1" showErrorMessage="1" sqref="E15:E36">
      <formula1>"Unidad,Porcentaje,Monetario"</formula1>
      <formula2>0</formula2>
    </dataValidation>
    <dataValidation type="list" allowBlank="1" showInputMessage="1" showErrorMessage="1" sqref="G15:G36">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LZ39"/>
  <sheetViews>
    <sheetView showGridLines="0" topLeftCell="B10" zoomScale="60" zoomScaleNormal="60" zoomScaleSheetLayoutView="20" workbookViewId="0">
      <selection activeCell="U25" sqref="U25:U36"/>
    </sheetView>
  </sheetViews>
  <sheetFormatPr baseColWidth="10" defaultRowHeight="15" x14ac:dyDescent="0.2"/>
  <cols>
    <col min="1" max="1" width="13.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885</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49.95" customHeight="1" thickBot="1" x14ac:dyDescent="0.3">
      <c r="A15" s="23" t="s">
        <v>331</v>
      </c>
      <c r="B15" s="308" t="s">
        <v>210</v>
      </c>
      <c r="C15" s="82" t="s">
        <v>333</v>
      </c>
      <c r="D15" s="82" t="s">
        <v>120</v>
      </c>
      <c r="E15" s="82" t="s">
        <v>77</v>
      </c>
      <c r="F15" s="47">
        <f ca="1">IF(OR(Presentación!$C$1="",Presentación!$C$2=""),"-",IF(Presentación!$C$1=Presentación!$C$2,VLOOKUP('P&amp;D'!A15,Tabla24[],MATCH(Presentación!$C$1,Tabla24[#Headers],0),0),IF(VLOOKUP('P&amp;D'!A15,Tabla24[[ID]:[Operación]],7,0)="Suma",SUM(OFFSET(Tabla24[[#Headers],[Operación]],MATCH('P&amp;D'!A15,Tabla24[ID],0),MATCH(Presentación!$C$1,Tabla24[[#Headers],[Enero]:[Diciembre]],0),1,MATCH(Presentación!$C$2,Tabla24[[#Headers],[Enero]:[Diciembre]],0)-MATCH(Presentación!$C$1,Tabla24[[#Headers],[Enero]:[Diciembre]],0)+1)),IF(VLOOKUP('P&amp;D'!A15,Tabla24[[ID]:[Operación]],7,0)="Promedio",AVERAGE(OFFSET(Tabla24[[#Headers],[Operación]],MATCH('P&amp;D'!A15,Tabla24[ID],0),MATCH(Presentación!$C$1,Tabla24[[#Headers],[Enero]:[Diciembre]],0),1,MATCH(Presentación!$C$2,Tabla24[[#Headers],[Enero]:[Diciembre]],0)-MATCH(Presentación!$C$1,Tabla24[[#Headers],[Enero]:[Diciembre]],0)+1)),IF(VLOOKUP('P&amp;D'!A15,Tabla24[[ID]:[Operación]],7,0)="Acumulativo",IF(ISTEXT(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f>
        <v>0.4</v>
      </c>
      <c r="G15" s="86" t="s">
        <v>192</v>
      </c>
      <c r="H15" s="89" t="s">
        <v>886</v>
      </c>
      <c r="I15" s="67">
        <f>IF(VLOOKUP($A15,Tabla243[],MATCH('P&amp;D'!I$14,Tabla243[#Headers],0),0)="","",VLOOKUP($A15,Tabla243[],MATCH('P&amp;D'!I$14,Tabla243[#Headers],0),0))</f>
        <v>0</v>
      </c>
      <c r="J15" s="67">
        <f>IF(VLOOKUP($A15,Tabla243[],MATCH('P&amp;D'!J$14,Tabla243[#Headers],0),0)="","",VLOOKUP($A15,Tabla243[],MATCH('P&amp;D'!J$14,Tabla243[#Headers],0),0))</f>
        <v>0</v>
      </c>
      <c r="K15" s="67">
        <f>IF(VLOOKUP($A15,Tabla243[],MATCH('P&amp;D'!K$14,Tabla243[#Headers],0),0)="","",VLOOKUP($A15,Tabla243[],MATCH('P&amp;D'!K$14,Tabla243[#Headers],0),0))</f>
        <v>0</v>
      </c>
      <c r="L15" s="67">
        <v>0</v>
      </c>
      <c r="M15" s="67">
        <v>0</v>
      </c>
      <c r="N15" s="67">
        <v>0</v>
      </c>
      <c r="O15" s="67">
        <v>0</v>
      </c>
      <c r="P15" s="67">
        <v>0.2</v>
      </c>
      <c r="Q15" s="161">
        <v>0.4</v>
      </c>
      <c r="R15" s="67" t="str">
        <f>IF(VLOOKUP($A15,Tabla243[],MATCH('P&amp;D'!R$14,Tabla243[#Headers],0),0)="","",VLOOKUP($A15,Tabla243[],MATCH('P&amp;D'!R$14,Tabla243[#Headers],0),0))</f>
        <v/>
      </c>
      <c r="S15" s="67" t="str">
        <f>IF(VLOOKUP($A15,Tabla243[],MATCH('P&amp;D'!S$14,Tabla243[#Headers],0),0)="","",VLOOKUP($A15,Tabla243[],MATCH('P&amp;D'!S$14,Tabla243[#Headers],0),0))</f>
        <v/>
      </c>
      <c r="T15" s="67" t="str">
        <f>IF(VLOOKUP($A15,Tabla243[],MATCH('P&amp;D'!T$14,Tabla243[#Headers],0),0)="","",VLOOKUP($A15,Tabla243[],MATCH('P&amp;D'!T$14,Tabla243[#Headers],0),0))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0.4</v>
      </c>
      <c r="V15" s="44">
        <f ca="1">IF(OR(Presentación!$C$1="",Presentación!$C$2=""),"-",IF(OR(OR(U15="",U15="-"),F15=0),"N/A",IF(U15/F15&gt;1,1,U15/F15)))</f>
        <v>1</v>
      </c>
      <c r="W15" s="307" t="s">
        <v>911</v>
      </c>
      <c r="X15" s="82" t="s">
        <v>840</v>
      </c>
      <c r="Y15" s="89" t="s">
        <v>912</v>
      </c>
      <c r="Z15" s="88"/>
    </row>
    <row r="16" spans="1:1014" ht="275.10000000000002" customHeight="1" thickBot="1" x14ac:dyDescent="0.25">
      <c r="A16" s="62" t="s">
        <v>334</v>
      </c>
      <c r="B16" s="308"/>
      <c r="C16" s="82" t="s">
        <v>335</v>
      </c>
      <c r="D16" s="82" t="s">
        <v>121</v>
      </c>
      <c r="E16" s="82" t="s">
        <v>77</v>
      </c>
      <c r="F16" s="47">
        <f ca="1">IF(OR(Presentación!$C$1="",Presentación!$C$2=""),"-",IF(Presentación!$C$1=Presentación!$C$2,VLOOKUP('P&amp;D'!A16,Tabla24[],MATCH(Presentación!$C$1,Tabla24[#Headers],0),0),IF(VLOOKUP('P&amp;D'!A16,Tabla24[[ID]:[Operación]],7,0)="Suma",SUM(OFFSET(Tabla24[[#Headers],[Operación]],MATCH('P&amp;D'!A16,Tabla24[ID],0),MATCH(Presentación!$C$1,Tabla24[[#Headers],[Enero]:[Diciembre]],0),1,MATCH(Presentación!$C$2,Tabla24[[#Headers],[Enero]:[Diciembre]],0)-MATCH(Presentación!$C$1,Tabla24[[#Headers],[Enero]:[Diciembre]],0)+1)),IF(VLOOKUP('P&amp;D'!A16,Tabla24[[ID]:[Operación]],7,0)="Promedio",AVERAGE(OFFSET(Tabla24[[#Headers],[Operación]],MATCH('P&amp;D'!A16,Tabla24[ID],0),MATCH(Presentación!$C$1,Tabla24[[#Headers],[Enero]:[Diciembre]],0),1,MATCH(Presentación!$C$2,Tabla24[[#Headers],[Enero]:[Diciembre]],0)-MATCH(Presentación!$C$1,Tabla24[[#Headers],[Enero]:[Diciembre]],0)+1)),IF(VLOOKUP('P&amp;D'!A16,Tabla24[[ID]:[Operación]],7,0)="Acumulativo",IF(ISTEXT(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f>
        <v>0.4</v>
      </c>
      <c r="G16" s="86" t="s">
        <v>192</v>
      </c>
      <c r="H16" s="89" t="s">
        <v>887</v>
      </c>
      <c r="I16" s="67">
        <f>IF(VLOOKUP($A16,Tabla243[],MATCH('P&amp;D'!I$14,Tabla243[#Headers],0),0)="","",VLOOKUP($A16,Tabla243[],MATCH('P&amp;D'!I$14,Tabla243[#Headers],0),0))</f>
        <v>0</v>
      </c>
      <c r="J16" s="67">
        <f>IF(VLOOKUP($A16,Tabla243[],MATCH('P&amp;D'!J$14,Tabla243[#Headers],0),0)="","",VLOOKUP($A16,Tabla243[],MATCH('P&amp;D'!J$14,Tabla243[#Headers],0),0))</f>
        <v>0</v>
      </c>
      <c r="K16" s="67">
        <f>IF(VLOOKUP($A16,Tabla243[],MATCH('P&amp;D'!K$14,Tabla243[#Headers],0),0)="","",VLOOKUP($A16,Tabla243[],MATCH('P&amp;D'!K$14,Tabla243[#Headers],0),0))</f>
        <v>0</v>
      </c>
      <c r="L16" s="67">
        <v>0</v>
      </c>
      <c r="M16" s="67">
        <v>0</v>
      </c>
      <c r="N16" s="67">
        <v>0</v>
      </c>
      <c r="O16" s="67">
        <v>0</v>
      </c>
      <c r="P16" s="67">
        <v>0.2</v>
      </c>
      <c r="Q16" s="161">
        <v>0.4</v>
      </c>
      <c r="R16" s="67" t="str">
        <f>IF(VLOOKUP($A16,Tabla243[],MATCH('P&amp;D'!R$14,Tabla243[#Headers],0),0)="","",VLOOKUP($A16,Tabla243[],MATCH('P&amp;D'!R$14,Tabla243[#Headers],0),0))</f>
        <v/>
      </c>
      <c r="S16" s="67" t="str">
        <f>IF(VLOOKUP($A16,Tabla243[],MATCH('P&amp;D'!S$14,Tabla243[#Headers],0),0)="","",VLOOKUP($A16,Tabla243[],MATCH('P&amp;D'!S$14,Tabla243[#Headers],0),0))</f>
        <v/>
      </c>
      <c r="T16" s="67" t="str">
        <f>IF(VLOOKUP($A16,Tabla243[],MATCH('P&amp;D'!T$14,Tabla243[#Headers],0),0)="","",VLOOKUP($A16,Tabla243[],MATCH('P&amp;D'!T$14,Tabla243[#Headers],0),0))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0.4</v>
      </c>
      <c r="V16" s="44">
        <f ca="1">IF(OR(Presentación!$C$1="",Presentación!$C$2=""),"-",IF(OR(OR(U16="",U16="-"),F16=0),"N/A",IF(U16/F16&gt;1,1,U16/F16)))</f>
        <v>1</v>
      </c>
      <c r="W16" s="307"/>
      <c r="X16" s="82" t="s">
        <v>840</v>
      </c>
      <c r="Y16" s="89" t="s">
        <v>913</v>
      </c>
      <c r="Z16" s="88"/>
    </row>
    <row r="17" spans="1:26" ht="275.10000000000002" customHeight="1" thickBot="1" x14ac:dyDescent="0.25">
      <c r="A17" s="62" t="s">
        <v>336</v>
      </c>
      <c r="B17" s="308"/>
      <c r="C17" s="82" t="s">
        <v>337</v>
      </c>
      <c r="D17" s="82" t="s">
        <v>122</v>
      </c>
      <c r="E17" s="82" t="s">
        <v>77</v>
      </c>
      <c r="F17" s="47">
        <f ca="1">IF(OR(Presentación!$C$1="",Presentación!$C$2=""),"-",IF(Presentación!$C$1=Presentación!$C$2,VLOOKUP('P&amp;D'!A17,Tabla24[],MATCH(Presentación!$C$1,Tabla24[#Headers],0),0),IF(VLOOKUP('P&amp;D'!A17,Tabla24[[ID]:[Operación]],7,0)="Suma",SUM(OFFSET(Tabla24[[#Headers],[Operación]],MATCH('P&amp;D'!A17,Tabla24[ID],0),MATCH(Presentación!$C$1,Tabla24[[#Headers],[Enero]:[Diciembre]],0),1,MATCH(Presentación!$C$2,Tabla24[[#Headers],[Enero]:[Diciembre]],0)-MATCH(Presentación!$C$1,Tabla24[[#Headers],[Enero]:[Diciembre]],0)+1)),IF(VLOOKUP('P&amp;D'!A17,Tabla24[[ID]:[Operación]],7,0)="Promedio",AVERAGE(OFFSET(Tabla24[[#Headers],[Operación]],MATCH('P&amp;D'!A17,Tabla24[ID],0),MATCH(Presentación!$C$1,Tabla24[[#Headers],[Enero]:[Diciembre]],0),1,MATCH(Presentación!$C$2,Tabla24[[#Headers],[Enero]:[Diciembre]],0)-MATCH(Presentación!$C$1,Tabla24[[#Headers],[Enero]:[Diciembre]],0)+1)),IF(VLOOKUP('P&amp;D'!A17,Tabla24[[ID]:[Operación]],7,0)="Acumulativo",IF(ISTEXT(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f>
        <v>0.4</v>
      </c>
      <c r="G17" s="86" t="s">
        <v>192</v>
      </c>
      <c r="H17" s="89" t="s">
        <v>888</v>
      </c>
      <c r="I17" s="67">
        <f>IF(VLOOKUP($A17,Tabla243[],MATCH('P&amp;D'!I$14,Tabla243[#Headers],0),0)="","",VLOOKUP($A17,Tabla243[],MATCH('P&amp;D'!I$14,Tabla243[#Headers],0),0))</f>
        <v>0</v>
      </c>
      <c r="J17" s="67">
        <f>IF(VLOOKUP($A17,Tabla243[],MATCH('P&amp;D'!J$14,Tabla243[#Headers],0),0)="","",VLOOKUP($A17,Tabla243[],MATCH('P&amp;D'!J$14,Tabla243[#Headers],0),0))</f>
        <v>0</v>
      </c>
      <c r="K17" s="67">
        <f>IF(VLOOKUP($A17,Tabla243[],MATCH('P&amp;D'!K$14,Tabla243[#Headers],0),0)="","",VLOOKUP($A17,Tabla243[],MATCH('P&amp;D'!K$14,Tabla243[#Headers],0),0))</f>
        <v>0</v>
      </c>
      <c r="L17" s="67">
        <v>0</v>
      </c>
      <c r="M17" s="67">
        <v>0</v>
      </c>
      <c r="N17" s="67">
        <v>0</v>
      </c>
      <c r="O17" s="67">
        <v>0</v>
      </c>
      <c r="P17" s="67">
        <v>0.3</v>
      </c>
      <c r="Q17" s="161">
        <v>0.4</v>
      </c>
      <c r="R17" s="67" t="str">
        <f>IF(VLOOKUP($A17,Tabla243[],MATCH('P&amp;D'!R$14,Tabla243[#Headers],0),0)="","",VLOOKUP($A17,Tabla243[],MATCH('P&amp;D'!R$14,Tabla243[#Headers],0),0))</f>
        <v/>
      </c>
      <c r="S17" s="67" t="str">
        <f>IF(VLOOKUP($A17,Tabla243[],MATCH('P&amp;D'!S$14,Tabla243[#Headers],0),0)="","",VLOOKUP($A17,Tabla243[],MATCH('P&amp;D'!S$14,Tabla243[#Headers],0),0))</f>
        <v/>
      </c>
      <c r="T17" s="67" t="str">
        <f>IF(VLOOKUP($A17,Tabla243[],MATCH('P&amp;D'!T$14,Tabla243[#Headers],0),0)="","",VLOOKUP($A17,Tabla243[],MATCH('P&amp;D'!T$14,Tabla243[#Headers],0),0))</f>
        <v/>
      </c>
      <c r="U17" s="44">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0.4</v>
      </c>
      <c r="V17" s="44">
        <f ca="1">IF(OR(Presentación!$C$1="",Presentación!$C$2=""),"-",IF(OR(OR(U17="",U17="-"),F17=0),"N/A",IF(U17/F17&gt;1,1,U17/F17)))</f>
        <v>1</v>
      </c>
      <c r="W17" s="307"/>
      <c r="X17" s="88" t="s">
        <v>914</v>
      </c>
      <c r="Y17" s="89" t="s">
        <v>915</v>
      </c>
      <c r="Z17" s="88"/>
    </row>
    <row r="18" spans="1:26" ht="174.95" customHeight="1" thickBot="1" x14ac:dyDescent="0.25">
      <c r="A18" s="62" t="s">
        <v>338</v>
      </c>
      <c r="B18" s="308" t="s">
        <v>339</v>
      </c>
      <c r="C18" s="82" t="s">
        <v>340</v>
      </c>
      <c r="D18" s="82" t="s">
        <v>341</v>
      </c>
      <c r="E18" s="82" t="s">
        <v>76</v>
      </c>
      <c r="F18" s="41">
        <f ca="1">IF(OR(Presentación!$C$1="",Presentación!$C$2=""),"-",IF(Presentación!$C$1=Presentación!$C$2,VLOOKUP('P&amp;D'!A18,Tabla24[],MATCH(Presentación!$C$1,Tabla24[#Headers],0),0),IF(VLOOKUP('P&amp;D'!A18,Tabla24[[ID]:[Operación]],7,0)="Suma",SUM(OFFSET(Tabla24[[#Headers],[Operación]],MATCH('P&amp;D'!A18,Tabla24[ID],0),MATCH(Presentación!$C$1,Tabla24[[#Headers],[Enero]:[Diciembre]],0),1,MATCH(Presentación!$C$2,Tabla24[[#Headers],[Enero]:[Diciembre]],0)-MATCH(Presentación!$C$1,Tabla24[[#Headers],[Enero]:[Diciembre]],0)+1)),IF(VLOOKUP('P&amp;D'!A18,Tabla24[[ID]:[Operación]],7,0)="Promedio",AVERAGE(OFFSET(Tabla24[[#Headers],[Operación]],MATCH('P&amp;D'!A18,Tabla24[ID],0),MATCH(Presentación!$C$1,Tabla24[[#Headers],[Enero]:[Diciembre]],0),1,MATCH(Presentación!$C$2,Tabla24[[#Headers],[Enero]:[Diciembre]],0)-MATCH(Presentación!$C$1,Tabla24[[#Headers],[Enero]:[Diciembre]],0)+1)),IF(VLOOKUP('P&amp;D'!A18,Tabla24[[ID]:[Operación]],7,0)="Acumulativo",IF(ISTEXT(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f>
        <v>1</v>
      </c>
      <c r="G18" s="86" t="s">
        <v>747</v>
      </c>
      <c r="H18" s="89" t="s">
        <v>889</v>
      </c>
      <c r="I18" s="42">
        <f>IF(VLOOKUP($A18,Tabla243[],MATCH('P&amp;D'!I$14,Tabla243[#Headers],0),0)="","",VLOOKUP($A18,Tabla243[],MATCH('P&amp;D'!I$14,Tabla243[#Headers],0),0))</f>
        <v>1</v>
      </c>
      <c r="J18" s="42">
        <f>IF(VLOOKUP($A18,Tabla243[],MATCH('P&amp;D'!J$14,Tabla243[#Headers],0),0)="","",VLOOKUP($A18,Tabla243[],MATCH('P&amp;D'!J$14,Tabla243[#Headers],0),0))</f>
        <v>0</v>
      </c>
      <c r="K18" s="42">
        <f>IF(VLOOKUP($A18,Tabla243[],MATCH('P&amp;D'!K$14,Tabla243[#Headers],0),0)="","",VLOOKUP($A18,Tabla243[],MATCH('P&amp;D'!K$14,Tabla243[#Headers],0),0))</f>
        <v>0</v>
      </c>
      <c r="L18" s="42">
        <v>1</v>
      </c>
      <c r="M18" s="42">
        <v>0</v>
      </c>
      <c r="N18" s="42">
        <v>0</v>
      </c>
      <c r="O18" s="42">
        <v>1</v>
      </c>
      <c r="P18" s="42">
        <v>0</v>
      </c>
      <c r="Q18" s="162">
        <v>0</v>
      </c>
      <c r="R18" s="42" t="str">
        <f>IF(VLOOKUP($A18,Tabla243[],MATCH('P&amp;D'!R$14,Tabla243[#Headers],0),0)="","",VLOOKUP($A18,Tabla243[],MATCH('P&amp;D'!R$14,Tabla243[#Headers],0),0))</f>
        <v/>
      </c>
      <c r="S18" s="42" t="str">
        <f>IF(VLOOKUP($A18,Tabla243[],MATCH('P&amp;D'!S$14,Tabla243[#Headers],0),0)="","",VLOOKUP($A18,Tabla243[],MATCH('P&amp;D'!S$14,Tabla243[#Headers],0),0))</f>
        <v/>
      </c>
      <c r="T18" s="42" t="str">
        <f>IF(VLOOKUP($A18,Tabla243[],MATCH('P&amp;D'!T$14,Tabla243[#Headers],0),0)="","",VLOOKUP($A18,Tabla243[],MATCH('P&amp;D'!T$14,Tabla243[#Headers],0),0))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307" t="s">
        <v>911</v>
      </c>
      <c r="X18" s="82" t="s">
        <v>840</v>
      </c>
      <c r="Y18" s="89" t="s">
        <v>916</v>
      </c>
      <c r="Z18" s="88"/>
    </row>
    <row r="19" spans="1:26" ht="174.95" customHeight="1" thickBot="1" x14ac:dyDescent="0.25">
      <c r="A19" s="62" t="s">
        <v>342</v>
      </c>
      <c r="B19" s="308"/>
      <c r="C19" s="82" t="s">
        <v>343</v>
      </c>
      <c r="D19" s="82" t="s">
        <v>344</v>
      </c>
      <c r="E19" s="82" t="s">
        <v>76</v>
      </c>
      <c r="F19" s="41">
        <f ca="1">IF(OR(Presentación!$C$1="",Presentación!$C$2=""),"-",IF(Presentación!$C$1=Presentación!$C$2,VLOOKUP('P&amp;D'!A19,Tabla24[],MATCH(Presentación!$C$1,Tabla24[#Headers],0),0),IF(VLOOKUP('P&amp;D'!A19,Tabla24[[ID]:[Operación]],7,0)="Suma",SUM(OFFSET(Tabla24[[#Headers],[Operación]],MATCH('P&amp;D'!A19,Tabla24[ID],0),MATCH(Presentación!$C$1,Tabla24[[#Headers],[Enero]:[Diciembre]],0),1,MATCH(Presentación!$C$2,Tabla24[[#Headers],[Enero]:[Diciembre]],0)-MATCH(Presentación!$C$1,Tabla24[[#Headers],[Enero]:[Diciembre]],0)+1)),IF(VLOOKUP('P&amp;D'!A19,Tabla24[[ID]:[Operación]],7,0)="Promedio",AVERAGE(OFFSET(Tabla24[[#Headers],[Operación]],MATCH('P&amp;D'!A19,Tabla24[ID],0),MATCH(Presentación!$C$1,Tabla24[[#Headers],[Enero]:[Diciembre]],0),1,MATCH(Presentación!$C$2,Tabla24[[#Headers],[Enero]:[Diciembre]],0)-MATCH(Presentación!$C$1,Tabla24[[#Headers],[Enero]:[Diciembre]],0)+1)),IF(VLOOKUP('P&amp;D'!A19,Tabla24[[ID]:[Operación]],7,0)="Acumulativo",IF(ISTEXT(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f>
        <v>0</v>
      </c>
      <c r="G19" s="86" t="s">
        <v>747</v>
      </c>
      <c r="H19" s="89" t="s">
        <v>890</v>
      </c>
      <c r="I19" s="42">
        <f>IF(VLOOKUP($A19,Tabla243[],MATCH('P&amp;D'!I$14,Tabla243[#Headers],0),0)="","",VLOOKUP($A19,Tabla243[],MATCH('P&amp;D'!I$14,Tabla243[#Headers],0),0))</f>
        <v>1</v>
      </c>
      <c r="J19" s="42">
        <f>IF(VLOOKUP($A19,Tabla243[],MATCH('P&amp;D'!J$14,Tabla243[#Headers],0),0)="","",VLOOKUP($A19,Tabla243[],MATCH('P&amp;D'!J$14,Tabla243[#Headers],0),0))</f>
        <v>0</v>
      </c>
      <c r="K19" s="42">
        <f>IF(VLOOKUP($A19,Tabla243[],MATCH('P&amp;D'!K$14,Tabla243[#Headers],0),0)="","",VLOOKUP($A19,Tabla243[],MATCH('P&amp;D'!K$14,Tabla243[#Headers],0),0))</f>
        <v>0</v>
      </c>
      <c r="L19" s="42">
        <v>0</v>
      </c>
      <c r="M19" s="42">
        <v>0</v>
      </c>
      <c r="N19" s="42">
        <v>0</v>
      </c>
      <c r="O19" s="42">
        <v>0</v>
      </c>
      <c r="P19" s="42">
        <v>0</v>
      </c>
      <c r="Q19" s="162">
        <v>0</v>
      </c>
      <c r="R19" s="42" t="str">
        <f>IF(VLOOKUP($A19,Tabla243[],MATCH('P&amp;D'!R$14,Tabla243[#Headers],0),0)="","",VLOOKUP($A19,Tabla243[],MATCH('P&amp;D'!R$14,Tabla243[#Headers],0),0))</f>
        <v/>
      </c>
      <c r="S19" s="42" t="str">
        <f>IF(VLOOKUP($A19,Tabla243[],MATCH('P&amp;D'!S$14,Tabla243[#Headers],0),0)="","",VLOOKUP($A19,Tabla243[],MATCH('P&amp;D'!S$14,Tabla243[#Headers],0),0))</f>
        <v/>
      </c>
      <c r="T19" s="42" t="str">
        <f>IF(VLOOKUP($A19,Tabla243[],MATCH('P&amp;D'!T$14,Tabla243[#Headers],0),0)="","",VLOOKUP($A19,Tabla243[],MATCH('P&amp;D'!T$14,Tabla243[#Headers],0),0))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307"/>
      <c r="X19" s="82" t="s">
        <v>840</v>
      </c>
      <c r="Y19" s="89" t="s">
        <v>917</v>
      </c>
      <c r="Z19" s="88"/>
    </row>
    <row r="20" spans="1:26" ht="225" customHeight="1" thickBot="1" x14ac:dyDescent="0.25">
      <c r="A20" s="62" t="s">
        <v>345</v>
      </c>
      <c r="B20" s="308"/>
      <c r="C20" s="82" t="s">
        <v>123</v>
      </c>
      <c r="D20" s="82" t="s">
        <v>346</v>
      </c>
      <c r="E20" s="82" t="s">
        <v>76</v>
      </c>
      <c r="F20" s="41">
        <f ca="1">IF(OR(Presentación!$C$1="",Presentación!$C$2=""),"-",IF(Presentación!$C$1=Presentación!$C$2,VLOOKUP('P&amp;D'!A20,Tabla24[],MATCH(Presentación!$C$1,Tabla24[#Headers],0),0),IF(VLOOKUP('P&amp;D'!A20,Tabla24[[ID]:[Operación]],7,0)="Suma",SUM(OFFSET(Tabla24[[#Headers],[Operación]],MATCH('P&amp;D'!A20,Tabla24[ID],0),MATCH(Presentación!$C$1,Tabla24[[#Headers],[Enero]:[Diciembre]],0),1,MATCH(Presentación!$C$2,Tabla24[[#Headers],[Enero]:[Diciembre]],0)-MATCH(Presentación!$C$1,Tabla24[[#Headers],[Enero]:[Diciembre]],0)+1)),IF(VLOOKUP('P&amp;D'!A20,Tabla24[[ID]:[Operación]],7,0)="Promedio",AVERAGE(OFFSET(Tabla24[[#Headers],[Operación]],MATCH('P&amp;D'!A20,Tabla24[ID],0),MATCH(Presentación!$C$1,Tabla24[[#Headers],[Enero]:[Diciembre]],0),1,MATCH(Presentación!$C$2,Tabla24[[#Headers],[Enero]:[Diciembre]],0)-MATCH(Presentación!$C$1,Tabla24[[#Headers],[Enero]:[Diciembre]],0)+1)),IF(VLOOKUP('P&amp;D'!A20,Tabla24[[ID]:[Operación]],7,0)="Acumulativo",IF(ISTEXT(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f>
        <v>1</v>
      </c>
      <c r="G20" s="86" t="s">
        <v>192</v>
      </c>
      <c r="H20" s="89" t="s">
        <v>891</v>
      </c>
      <c r="I20" s="42">
        <f>IF(VLOOKUP($A20,Tabla243[],MATCH('P&amp;D'!I$14,Tabla243[#Headers],0),0)="","",VLOOKUP($A20,Tabla243[],MATCH('P&amp;D'!I$14,Tabla243[#Headers],0),0))</f>
        <v>1</v>
      </c>
      <c r="J20" s="42">
        <f>IF(VLOOKUP($A20,Tabla243[],MATCH('P&amp;D'!J$14,Tabla243[#Headers],0),0)="","",VLOOKUP($A20,Tabla243[],MATCH('P&amp;D'!J$14,Tabla243[#Headers],0),0))</f>
        <v>0</v>
      </c>
      <c r="K20" s="42">
        <f>IF(VLOOKUP($A20,Tabla243[],MATCH('P&amp;D'!K$14,Tabla243[#Headers],0),0)="","",VLOOKUP($A20,Tabla243[],MATCH('P&amp;D'!K$14,Tabla243[#Headers],0),0))</f>
        <v>0</v>
      </c>
      <c r="L20" s="42">
        <v>1</v>
      </c>
      <c r="M20" s="42">
        <v>0</v>
      </c>
      <c r="N20" s="42">
        <v>0</v>
      </c>
      <c r="O20" s="42">
        <v>1</v>
      </c>
      <c r="P20" s="42">
        <v>0</v>
      </c>
      <c r="Q20" s="162">
        <v>0</v>
      </c>
      <c r="R20" s="42" t="str">
        <f>IF(VLOOKUP($A20,Tabla243[],MATCH('P&amp;D'!R$14,Tabla243[#Headers],0),0)="","",VLOOKUP($A20,Tabla243[],MATCH('P&amp;D'!R$14,Tabla243[#Headers],0),0))</f>
        <v/>
      </c>
      <c r="S20" s="42" t="str">
        <f>IF(VLOOKUP($A20,Tabla243[],MATCH('P&amp;D'!S$14,Tabla243[#Headers],0),0)="","",VLOOKUP($A20,Tabla243[],MATCH('P&amp;D'!S$14,Tabla243[#Headers],0),0))</f>
        <v/>
      </c>
      <c r="T20" s="42" t="str">
        <f>IF(VLOOKUP($A20,Tabla243[],MATCH('P&amp;D'!T$14,Tabla243[#Headers],0),0)="","",VLOOKUP($A20,Tabla243[],MATCH('P&amp;D'!T$14,Tabla243[#Headers],0),0))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307"/>
      <c r="X20" s="82" t="s">
        <v>840</v>
      </c>
      <c r="Y20" s="89" t="s">
        <v>918</v>
      </c>
      <c r="Z20" s="88"/>
    </row>
    <row r="21" spans="1:26" ht="225" customHeight="1" thickBot="1" x14ac:dyDescent="0.25">
      <c r="A21" s="62" t="s">
        <v>347</v>
      </c>
      <c r="B21" s="308"/>
      <c r="C21" s="82" t="s">
        <v>348</v>
      </c>
      <c r="D21" s="82" t="s">
        <v>349</v>
      </c>
      <c r="E21" s="82" t="s">
        <v>76</v>
      </c>
      <c r="F21" s="41">
        <f ca="1">IF(OR(Presentación!$C$1="",Presentación!$C$2=""),"-",IF(Presentación!$C$1=Presentación!$C$2,VLOOKUP('P&amp;D'!A21,Tabla24[],MATCH(Presentación!$C$1,Tabla24[#Headers],0),0),IF(VLOOKUP('P&amp;D'!A21,Tabla24[[ID]:[Operación]],7,0)="Suma",SUM(OFFSET(Tabla24[[#Headers],[Operación]],MATCH('P&amp;D'!A21,Tabla24[ID],0),MATCH(Presentación!$C$1,Tabla24[[#Headers],[Enero]:[Diciembre]],0),1,MATCH(Presentación!$C$2,Tabla24[[#Headers],[Enero]:[Diciembre]],0)-MATCH(Presentación!$C$1,Tabla24[[#Headers],[Enero]:[Diciembre]],0)+1)),IF(VLOOKUP('P&amp;D'!A21,Tabla24[[ID]:[Operación]],7,0)="Promedio",AVERAGE(OFFSET(Tabla24[[#Headers],[Operación]],MATCH('P&amp;D'!A21,Tabla24[ID],0),MATCH(Presentación!$C$1,Tabla24[[#Headers],[Enero]:[Diciembre]],0),1,MATCH(Presentación!$C$2,Tabla24[[#Headers],[Enero]:[Diciembre]],0)-MATCH(Presentación!$C$1,Tabla24[[#Headers],[Enero]:[Diciembre]],0)+1)),IF(VLOOKUP('P&amp;D'!A21,Tabla24[[ID]:[Operación]],7,0)="Acumulativo",IF(ISTEXT(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f>
        <v>0</v>
      </c>
      <c r="G21" s="86" t="s">
        <v>192</v>
      </c>
      <c r="H21" s="89" t="s">
        <v>892</v>
      </c>
      <c r="I21" s="42">
        <f>IF(VLOOKUP($A21,Tabla243[],MATCH('P&amp;D'!I$14,Tabla243[#Headers],0),0)="","",VLOOKUP($A21,Tabla243[],MATCH('P&amp;D'!I$14,Tabla243[#Headers],0),0))</f>
        <v>0</v>
      </c>
      <c r="J21" s="42">
        <f>IF(VLOOKUP($A21,Tabla243[],MATCH('P&amp;D'!J$14,Tabla243[#Headers],0),0)="","",VLOOKUP($A21,Tabla243[],MATCH('P&amp;D'!J$14,Tabla243[#Headers],0),0))</f>
        <v>1</v>
      </c>
      <c r="K21" s="42">
        <f>IF(VLOOKUP($A21,Tabla243[],MATCH('P&amp;D'!K$14,Tabla243[#Headers],0),0)="","",VLOOKUP($A21,Tabla243[],MATCH('P&amp;D'!K$14,Tabla243[#Headers],0),0))</f>
        <v>0</v>
      </c>
      <c r="L21" s="42">
        <v>0</v>
      </c>
      <c r="M21" s="42">
        <v>0</v>
      </c>
      <c r="N21" s="42">
        <v>0</v>
      </c>
      <c r="O21" s="42">
        <v>0</v>
      </c>
      <c r="P21" s="42">
        <v>0</v>
      </c>
      <c r="Q21" s="162">
        <v>0</v>
      </c>
      <c r="R21" s="42" t="str">
        <f>IF(VLOOKUP($A21,Tabla243[],MATCH('P&amp;D'!R$14,Tabla243[#Headers],0),0)="","",VLOOKUP($A21,Tabla243[],MATCH('P&amp;D'!R$14,Tabla243[#Headers],0),0))</f>
        <v/>
      </c>
      <c r="S21" s="42" t="str">
        <f>IF(VLOOKUP($A21,Tabla243[],MATCH('P&amp;D'!S$14,Tabla243[#Headers],0),0)="","",VLOOKUP($A21,Tabla243[],MATCH('P&amp;D'!S$14,Tabla243[#Headers],0),0))</f>
        <v/>
      </c>
      <c r="T21" s="42" t="str">
        <f>IF(VLOOKUP($A21,Tabla243[],MATCH('P&amp;D'!T$14,Tabla243[#Headers],0),0)="","",VLOOKUP($A21,Tabla243[],MATCH('P&amp;D'!T$14,Tabla243[#Headers],0),0))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307"/>
      <c r="X21" s="82" t="s">
        <v>840</v>
      </c>
      <c r="Y21" s="89" t="s">
        <v>919</v>
      </c>
      <c r="Z21" s="88"/>
    </row>
    <row r="22" spans="1:26" ht="225" customHeight="1" thickBot="1" x14ac:dyDescent="0.25">
      <c r="A22" s="62" t="s">
        <v>350</v>
      </c>
      <c r="B22" s="308"/>
      <c r="C22" s="82" t="s">
        <v>351</v>
      </c>
      <c r="D22" s="82" t="s">
        <v>352</v>
      </c>
      <c r="E22" s="82" t="s">
        <v>76</v>
      </c>
      <c r="F22" s="41">
        <f ca="1">IF(OR(Presentación!$C$1="",Presentación!$C$2=""),"-",IF(Presentación!$C$1=Presentación!$C$2,VLOOKUP('P&amp;D'!A22,Tabla24[],MATCH(Presentación!$C$1,Tabla24[#Headers],0),0),IF(VLOOKUP('P&amp;D'!A22,Tabla24[[ID]:[Operación]],7,0)="Suma",SUM(OFFSET(Tabla24[[#Headers],[Operación]],MATCH('P&amp;D'!A22,Tabla24[ID],0),MATCH(Presentación!$C$1,Tabla24[[#Headers],[Enero]:[Diciembre]],0),1,MATCH(Presentación!$C$2,Tabla24[[#Headers],[Enero]:[Diciembre]],0)-MATCH(Presentación!$C$1,Tabla24[[#Headers],[Enero]:[Diciembre]],0)+1)),IF(VLOOKUP('P&amp;D'!A22,Tabla24[[ID]:[Operación]],7,0)="Promedio",AVERAGE(OFFSET(Tabla24[[#Headers],[Operación]],MATCH('P&amp;D'!A22,Tabla24[ID],0),MATCH(Presentación!$C$1,Tabla24[[#Headers],[Enero]:[Diciembre]],0),1,MATCH(Presentación!$C$2,Tabla24[[#Headers],[Enero]:[Diciembre]],0)-MATCH(Presentación!$C$1,Tabla24[[#Headers],[Enero]:[Diciembre]],0)+1)),IF(VLOOKUP('P&amp;D'!A22,Tabla24[[ID]:[Operación]],7,0)="Acumulativo",IF(ISTEXT(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f>
        <v>0</v>
      </c>
      <c r="G22" s="86" t="s">
        <v>192</v>
      </c>
      <c r="H22" s="89" t="s">
        <v>893</v>
      </c>
      <c r="I22" s="42">
        <f>IF(VLOOKUP($A22,Tabla243[],MATCH('P&amp;D'!I$14,Tabla243[#Headers],0),0)="","",VLOOKUP($A22,Tabla243[],MATCH('P&amp;D'!I$14,Tabla243[#Headers],0),0))</f>
        <v>0</v>
      </c>
      <c r="J22" s="42">
        <f>IF(VLOOKUP($A22,Tabla243[],MATCH('P&amp;D'!J$14,Tabla243[#Headers],0),0)="","",VLOOKUP($A22,Tabla243[],MATCH('P&amp;D'!J$14,Tabla243[#Headers],0),0))</f>
        <v>0</v>
      </c>
      <c r="K22" s="42">
        <f>IF(VLOOKUP($A22,Tabla243[],MATCH('P&amp;D'!K$14,Tabla243[#Headers],0),0)="","",VLOOKUP($A22,Tabla243[],MATCH('P&amp;D'!K$14,Tabla243[#Headers],0),0))</f>
        <v>0</v>
      </c>
      <c r="L22" s="42">
        <v>0</v>
      </c>
      <c r="M22" s="42">
        <v>0</v>
      </c>
      <c r="N22" s="42">
        <v>0</v>
      </c>
      <c r="O22" s="42">
        <v>0</v>
      </c>
      <c r="P22" s="42">
        <v>0</v>
      </c>
      <c r="Q22" s="162">
        <v>0</v>
      </c>
      <c r="R22" s="42" t="str">
        <f>IF(VLOOKUP($A22,Tabla243[],MATCH('P&amp;D'!R$14,Tabla243[#Headers],0),0)="","",VLOOKUP($A22,Tabla243[],MATCH('P&amp;D'!R$14,Tabla243[#Headers],0),0))</f>
        <v/>
      </c>
      <c r="S22" s="42" t="str">
        <f>IF(VLOOKUP($A22,Tabla243[],MATCH('P&amp;D'!S$14,Tabla243[#Headers],0),0)="","",VLOOKUP($A22,Tabla243[],MATCH('P&amp;D'!S$14,Tabla243[#Headers],0),0))</f>
        <v/>
      </c>
      <c r="T22" s="42" t="str">
        <f>IF(VLOOKUP($A22,Tabla243[],MATCH('P&amp;D'!T$14,Tabla243[#Headers],0),0)="","",VLOOKUP($A22,Tabla243[],MATCH('P&amp;D'!T$14,Tabla243[#Headers],0),0))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307"/>
      <c r="X22" s="82" t="s">
        <v>840</v>
      </c>
      <c r="Y22" s="89" t="s">
        <v>920</v>
      </c>
      <c r="Z22" s="88"/>
    </row>
    <row r="23" spans="1:26" ht="200.1" customHeight="1" thickBot="1" x14ac:dyDescent="0.25">
      <c r="A23" s="62" t="s">
        <v>353</v>
      </c>
      <c r="B23" s="308" t="s">
        <v>339</v>
      </c>
      <c r="C23" s="82" t="s">
        <v>354</v>
      </c>
      <c r="D23" s="82" t="s">
        <v>355</v>
      </c>
      <c r="E23" s="82" t="s">
        <v>76</v>
      </c>
      <c r="F23" s="41">
        <f ca="1">IF(OR(Presentación!$C$1="",Presentación!$C$2=""),"-",IF(Presentación!$C$1=Presentación!$C$2,VLOOKUP('P&amp;D'!A23,Tabla24[],MATCH(Presentación!$C$1,Tabla24[#Headers],0),0),IF(VLOOKUP('P&amp;D'!A23,Tabla24[[ID]:[Operación]],7,0)="Suma",SUM(OFFSET(Tabla24[[#Headers],[Operación]],MATCH('P&amp;D'!A23,Tabla24[ID],0),MATCH(Presentación!$C$1,Tabla24[[#Headers],[Enero]:[Diciembre]],0),1,MATCH(Presentación!$C$2,Tabla24[[#Headers],[Enero]:[Diciembre]],0)-MATCH(Presentación!$C$1,Tabla24[[#Headers],[Enero]:[Diciembre]],0)+1)),IF(VLOOKUP('P&amp;D'!A23,Tabla24[[ID]:[Operación]],7,0)="Promedio",AVERAGE(OFFSET(Tabla24[[#Headers],[Operación]],MATCH('P&amp;D'!A23,Tabla24[ID],0),MATCH(Presentación!$C$1,Tabla24[[#Headers],[Enero]:[Diciembre]],0),1,MATCH(Presentación!$C$2,Tabla24[[#Headers],[Enero]:[Diciembre]],0)-MATCH(Presentación!$C$1,Tabla24[[#Headers],[Enero]:[Diciembre]],0)+1)),IF(VLOOKUP('P&amp;D'!A23,Tabla24[[ID]:[Operación]],7,0)="Acumulativo",IF(ISTEXT(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f>
        <v>1</v>
      </c>
      <c r="G23" s="86" t="s">
        <v>192</v>
      </c>
      <c r="H23" s="89" t="s">
        <v>894</v>
      </c>
      <c r="I23" s="42">
        <f>IF(VLOOKUP($A23,Tabla243[],MATCH('P&amp;D'!I$14,Tabla243[#Headers],0),0)="","",VLOOKUP($A23,Tabla243[],MATCH('P&amp;D'!I$14,Tabla243[#Headers],0),0))</f>
        <v>0</v>
      </c>
      <c r="J23" s="42">
        <f>IF(VLOOKUP($A23,Tabla243[],MATCH('P&amp;D'!J$14,Tabla243[#Headers],0),0)="","",VLOOKUP($A23,Tabla243[],MATCH('P&amp;D'!J$14,Tabla243[#Headers],0),0))</f>
        <v>0</v>
      </c>
      <c r="K23" s="42">
        <f>IF(VLOOKUP($A23,Tabla243[],MATCH('P&amp;D'!K$14,Tabla243[#Headers],0),0)="","",VLOOKUP($A23,Tabla243[],MATCH('P&amp;D'!K$14,Tabla243[#Headers],0),0))</f>
        <v>0</v>
      </c>
      <c r="L23" s="42">
        <v>0</v>
      </c>
      <c r="M23" s="42">
        <v>0</v>
      </c>
      <c r="N23" s="42">
        <v>0</v>
      </c>
      <c r="O23" s="42">
        <v>1</v>
      </c>
      <c r="P23" s="42">
        <v>0</v>
      </c>
      <c r="Q23" s="162">
        <v>0</v>
      </c>
      <c r="R23" s="42" t="str">
        <f>IF(VLOOKUP($A23,Tabla243[],MATCH('P&amp;D'!R$14,Tabla243[#Headers],0),0)="","",VLOOKUP($A23,Tabla243[],MATCH('P&amp;D'!R$14,Tabla243[#Headers],0),0))</f>
        <v/>
      </c>
      <c r="S23" s="42" t="str">
        <f>IF(VLOOKUP($A23,Tabla243[],MATCH('P&amp;D'!S$14,Tabla243[#Headers],0),0)="","",VLOOKUP($A23,Tabla243[],MATCH('P&amp;D'!S$14,Tabla243[#Headers],0),0))</f>
        <v/>
      </c>
      <c r="T23" s="42" t="str">
        <f>IF(VLOOKUP($A23,Tabla243[],MATCH('P&amp;D'!T$14,Tabla243[#Headers],0),0)="","",VLOOKUP($A23,Tabla243[],MATCH('P&amp;D'!T$14,Tabla243[#Headers],0),0))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v>
      </c>
      <c r="V23" s="44">
        <f ca="1">IF(OR(Presentación!$C$1="",Presentación!$C$2=""),"-",IF(OR(OR(U23="",U23="-"),F23=0),"N/A",IF(U23/F23&gt;1,1,U23/F23)))</f>
        <v>1</v>
      </c>
      <c r="W23" s="307" t="s">
        <v>911</v>
      </c>
      <c r="X23" s="82" t="s">
        <v>840</v>
      </c>
      <c r="Y23" s="89" t="s">
        <v>921</v>
      </c>
      <c r="Z23" s="88"/>
    </row>
    <row r="24" spans="1:26" ht="225" customHeight="1" thickBot="1" x14ac:dyDescent="0.25">
      <c r="A24" s="62" t="s">
        <v>356</v>
      </c>
      <c r="B24" s="308"/>
      <c r="C24" s="82" t="s">
        <v>124</v>
      </c>
      <c r="D24" s="82" t="s">
        <v>357</v>
      </c>
      <c r="E24" s="82" t="s">
        <v>76</v>
      </c>
      <c r="F24" s="41">
        <f ca="1">IF(OR(Presentación!$C$1="",Presentación!$C$2=""),"-",IF(Presentación!$C$1=Presentación!$C$2,VLOOKUP('P&amp;D'!A24,Tabla24[],MATCH(Presentación!$C$1,Tabla24[#Headers],0),0),IF(VLOOKUP('P&amp;D'!A24,Tabla24[[ID]:[Operación]],7,0)="Suma",SUM(OFFSET(Tabla24[[#Headers],[Operación]],MATCH('P&amp;D'!A24,Tabla24[ID],0),MATCH(Presentación!$C$1,Tabla24[[#Headers],[Enero]:[Diciembre]],0),1,MATCH(Presentación!$C$2,Tabla24[[#Headers],[Enero]:[Diciembre]],0)-MATCH(Presentación!$C$1,Tabla24[[#Headers],[Enero]:[Diciembre]],0)+1)),IF(VLOOKUP('P&amp;D'!A24,Tabla24[[ID]:[Operación]],7,0)="Promedio",AVERAGE(OFFSET(Tabla24[[#Headers],[Operación]],MATCH('P&amp;D'!A24,Tabla24[ID],0),MATCH(Presentación!$C$1,Tabla24[[#Headers],[Enero]:[Diciembre]],0),1,MATCH(Presentación!$C$2,Tabla24[[#Headers],[Enero]:[Diciembre]],0)-MATCH(Presentación!$C$1,Tabla24[[#Headers],[Enero]:[Diciembre]],0)+1)),IF(VLOOKUP('P&amp;D'!A24,Tabla24[[ID]:[Operación]],7,0)="Acumulativo",IF(ISTEXT(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f>
        <v>0</v>
      </c>
      <c r="G24" s="86" t="s">
        <v>192</v>
      </c>
      <c r="H24" s="89" t="s">
        <v>895</v>
      </c>
      <c r="I24" s="42">
        <f>IF(VLOOKUP($A24,Tabla243[],MATCH('P&amp;D'!I$14,Tabla243[#Headers],0),0)="","",VLOOKUP($A24,Tabla243[],MATCH('P&amp;D'!I$14,Tabla243[#Headers],0),0))</f>
        <v>1</v>
      </c>
      <c r="J24" s="42">
        <f>IF(VLOOKUP($A24,Tabla243[],MATCH('P&amp;D'!J$14,Tabla243[#Headers],0),0)="","",VLOOKUP($A24,Tabla243[],MATCH('P&amp;D'!J$14,Tabla243[#Headers],0),0))</f>
        <v>0</v>
      </c>
      <c r="K24" s="42">
        <f>IF(VLOOKUP($A24,Tabla243[],MATCH('P&amp;D'!K$14,Tabla243[#Headers],0),0)="","",VLOOKUP($A24,Tabla243[],MATCH('P&amp;D'!K$14,Tabla243[#Headers],0),0))</f>
        <v>0</v>
      </c>
      <c r="L24" s="42">
        <v>0</v>
      </c>
      <c r="M24" s="42">
        <v>0</v>
      </c>
      <c r="N24" s="42">
        <v>0</v>
      </c>
      <c r="O24" s="42">
        <v>0</v>
      </c>
      <c r="P24" s="42">
        <v>0</v>
      </c>
      <c r="Q24" s="162">
        <v>0</v>
      </c>
      <c r="R24" s="42" t="str">
        <f>IF(VLOOKUP($A24,Tabla243[],MATCH('P&amp;D'!R$14,Tabla243[#Headers],0),0)="","",VLOOKUP($A24,Tabla243[],MATCH('P&amp;D'!R$14,Tabla243[#Headers],0),0))</f>
        <v/>
      </c>
      <c r="S24" s="42" t="str">
        <f>IF(VLOOKUP($A24,Tabla243[],MATCH('P&amp;D'!S$14,Tabla243[#Headers],0),0)="","",VLOOKUP($A24,Tabla243[],MATCH('P&amp;D'!S$14,Tabla243[#Headers],0),0))</f>
        <v/>
      </c>
      <c r="T24" s="42" t="str">
        <f>IF(VLOOKUP($A24,Tabla243[],MATCH('P&amp;D'!T$14,Tabla243[#Headers],0),0)="","",VLOOKUP($A24,Tabla243[],MATCH('P&amp;D'!T$14,Tabla243[#Headers],0),0))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307"/>
      <c r="X24" s="82" t="s">
        <v>840</v>
      </c>
      <c r="Y24" s="89" t="s">
        <v>922</v>
      </c>
      <c r="Z24" s="88"/>
    </row>
    <row r="25" spans="1:26" ht="150" customHeight="1" thickBot="1" x14ac:dyDescent="0.25">
      <c r="A25" s="62" t="s">
        <v>358</v>
      </c>
      <c r="B25" s="293" t="s">
        <v>360</v>
      </c>
      <c r="C25" s="82" t="s">
        <v>361</v>
      </c>
      <c r="D25" s="82" t="s">
        <v>362</v>
      </c>
      <c r="E25" s="82" t="s">
        <v>76</v>
      </c>
      <c r="F25" s="41">
        <f ca="1">IF(OR(Presentación!$C$1="",Presentación!$C$2=""),"-",IF(Presentación!$C$1=Presentación!$C$2,VLOOKUP('P&amp;D'!A25,Tabla24[],MATCH(Presentación!$C$1,Tabla24[#Headers],0),0),IF(VLOOKUP('P&amp;D'!A25,Tabla24[[ID]:[Operación]],7,0)="Suma",SUM(OFFSET(Tabla24[[#Headers],[Operación]],MATCH('P&amp;D'!A25,Tabla24[ID],0),MATCH(Presentación!$C$1,Tabla24[[#Headers],[Enero]:[Diciembre]],0),1,MATCH(Presentación!$C$2,Tabla24[[#Headers],[Enero]:[Diciembre]],0)-MATCH(Presentación!$C$1,Tabla24[[#Headers],[Enero]:[Diciembre]],0)+1)),IF(VLOOKUP('P&amp;D'!A25,Tabla24[[ID]:[Operación]],7,0)="Promedio",AVERAGE(OFFSET(Tabla24[[#Headers],[Operación]],MATCH('P&amp;D'!A25,Tabla24[ID],0),MATCH(Presentación!$C$1,Tabla24[[#Headers],[Enero]:[Diciembre]],0),1,MATCH(Presentación!$C$2,Tabla24[[#Headers],[Enero]:[Diciembre]],0)-MATCH(Presentación!$C$1,Tabla24[[#Headers],[Enero]:[Diciembre]],0)+1)),IF(VLOOKUP('P&amp;D'!A25,Tabla24[[ID]:[Operación]],7,0)="Acumulativo",IF(ISTEXT(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f>
        <v>0</v>
      </c>
      <c r="G25" s="86" t="s">
        <v>192</v>
      </c>
      <c r="H25" s="89" t="s">
        <v>896</v>
      </c>
      <c r="I25" s="42">
        <f>IF(VLOOKUP($A25,Tabla243[],MATCH('P&amp;D'!I$14,Tabla243[#Headers],0),0)="","",VLOOKUP($A25,Tabla243[],MATCH('P&amp;D'!I$14,Tabla243[#Headers],0),0))</f>
        <v>0</v>
      </c>
      <c r="J25" s="42">
        <f>IF(VLOOKUP($A25,Tabla243[],MATCH('P&amp;D'!J$14,Tabla243[#Headers],0),0)="","",VLOOKUP($A25,Tabla243[],MATCH('P&amp;D'!J$14,Tabla243[#Headers],0),0))</f>
        <v>0</v>
      </c>
      <c r="K25" s="42">
        <f>IF(VLOOKUP($A25,Tabla243[],MATCH('P&amp;D'!K$14,Tabla243[#Headers],0),0)="","",VLOOKUP($A25,Tabla243[],MATCH('P&amp;D'!K$14,Tabla243[#Headers],0),0))</f>
        <v>0</v>
      </c>
      <c r="L25" s="42">
        <v>0</v>
      </c>
      <c r="M25" s="42">
        <v>0</v>
      </c>
      <c r="N25" s="42">
        <v>1</v>
      </c>
      <c r="O25" s="42">
        <v>0</v>
      </c>
      <c r="P25" s="42">
        <v>0</v>
      </c>
      <c r="Q25" s="42">
        <v>0</v>
      </c>
      <c r="R25" s="42" t="str">
        <f>IF(VLOOKUP($A25,Tabla243[],MATCH('P&amp;D'!R$14,Tabla243[#Headers],0),0)="","",VLOOKUP($A25,Tabla243[],MATCH('P&amp;D'!R$14,Tabla243[#Headers],0),0))</f>
        <v/>
      </c>
      <c r="S25" s="42" t="str">
        <f>IF(VLOOKUP($A25,Tabla243[],MATCH('P&amp;D'!S$14,Tabla243[#Headers],0),0)="","",VLOOKUP($A25,Tabla243[],MATCH('P&amp;D'!S$14,Tabla243[#Headers],0),0))</f>
        <v/>
      </c>
      <c r="T25" s="42" t="str">
        <f>IF(VLOOKUP($A25,Tabla243[],MATCH('P&amp;D'!T$14,Tabla243[#Headers],0),0)="","",VLOOKUP($A25,Tabla243[],MATCH('P&amp;D'!T$14,Tabla243[#Headers],0),0))</f>
        <v/>
      </c>
      <c r="U25" s="43">
        <v>0</v>
      </c>
      <c r="V25" s="44" t="str">
        <f ca="1">IF(OR(Presentación!$C$1="",Presentación!$C$2=""),"-",IF(OR(OR(U25="",U25="-"),F25=0),"N/A",IF(U25/F25&gt;1,1,U25/F25)))</f>
        <v>N/A</v>
      </c>
      <c r="W25" s="307" t="s">
        <v>359</v>
      </c>
      <c r="X25" s="309" t="s">
        <v>923</v>
      </c>
      <c r="Y25" s="89" t="s">
        <v>924</v>
      </c>
      <c r="Z25" s="88"/>
    </row>
    <row r="26" spans="1:26" ht="174.95" customHeight="1" thickBot="1" x14ac:dyDescent="0.25">
      <c r="A26" s="62" t="s">
        <v>363</v>
      </c>
      <c r="B26" s="293"/>
      <c r="C26" s="82" t="s">
        <v>364</v>
      </c>
      <c r="D26" s="82" t="s">
        <v>365</v>
      </c>
      <c r="E26" s="82" t="s">
        <v>76</v>
      </c>
      <c r="F26" s="41">
        <f ca="1">IF(OR(Presentación!$C$1="",Presentación!$C$2=""),"-",IF(Presentación!$C$1=Presentación!$C$2,VLOOKUP('P&amp;D'!A26,Tabla24[],MATCH(Presentación!$C$1,Tabla24[#Headers],0),0),IF(VLOOKUP('P&amp;D'!A26,Tabla24[[ID]:[Operación]],7,0)="Suma",SUM(OFFSET(Tabla24[[#Headers],[Operación]],MATCH('P&amp;D'!A26,Tabla24[ID],0),MATCH(Presentación!$C$1,Tabla24[[#Headers],[Enero]:[Diciembre]],0),1,MATCH(Presentación!$C$2,Tabla24[[#Headers],[Enero]:[Diciembre]],0)-MATCH(Presentación!$C$1,Tabla24[[#Headers],[Enero]:[Diciembre]],0)+1)),IF(VLOOKUP('P&amp;D'!A26,Tabla24[[ID]:[Operación]],7,0)="Promedio",AVERAGE(OFFSET(Tabla24[[#Headers],[Operación]],MATCH('P&amp;D'!A26,Tabla24[ID],0),MATCH(Presentación!$C$1,Tabla24[[#Headers],[Enero]:[Diciembre]],0),1,MATCH(Presentación!$C$2,Tabla24[[#Headers],[Enero]:[Diciembre]],0)-MATCH(Presentación!$C$1,Tabla24[[#Headers],[Enero]:[Diciembre]],0)+1)),IF(VLOOKUP('P&amp;D'!A26,Tabla24[[ID]:[Operación]],7,0)="Acumulativo",IF(ISTEXT(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f>
        <v>0</v>
      </c>
      <c r="G26" s="86" t="s">
        <v>192</v>
      </c>
      <c r="H26" s="89" t="s">
        <v>897</v>
      </c>
      <c r="I26" s="42">
        <f>IF(VLOOKUP($A26,Tabla243[],MATCH('P&amp;D'!I$14,Tabla243[#Headers],0),0)="","",VLOOKUP($A26,Tabla243[],MATCH('P&amp;D'!I$14,Tabla243[#Headers],0),0))</f>
        <v>0</v>
      </c>
      <c r="J26" s="42">
        <f>IF(VLOOKUP($A26,Tabla243[],MATCH('P&amp;D'!J$14,Tabla243[#Headers],0),0)="","",VLOOKUP($A26,Tabla243[],MATCH('P&amp;D'!J$14,Tabla243[#Headers],0),0))</f>
        <v>0</v>
      </c>
      <c r="K26" s="42">
        <f>IF(VLOOKUP($A26,Tabla243[],MATCH('P&amp;D'!K$14,Tabla243[#Headers],0),0)="","",VLOOKUP($A26,Tabla243[],MATCH('P&amp;D'!K$14,Tabla243[#Headers],0),0))</f>
        <v>0</v>
      </c>
      <c r="L26" s="42">
        <v>0</v>
      </c>
      <c r="M26" s="42">
        <v>0</v>
      </c>
      <c r="N26" s="42">
        <v>1</v>
      </c>
      <c r="O26" s="42">
        <v>0</v>
      </c>
      <c r="P26" s="42">
        <v>0</v>
      </c>
      <c r="Q26" s="42">
        <v>0</v>
      </c>
      <c r="R26" s="42" t="str">
        <f>IF(VLOOKUP($A26,Tabla243[],MATCH('P&amp;D'!R$14,Tabla243[#Headers],0),0)="","",VLOOKUP($A26,Tabla243[],MATCH('P&amp;D'!R$14,Tabla243[#Headers],0),0))</f>
        <v/>
      </c>
      <c r="S26" s="42" t="str">
        <f>IF(VLOOKUP($A26,Tabla243[],MATCH('P&amp;D'!S$14,Tabla243[#Headers],0),0)="","",VLOOKUP($A26,Tabla243[],MATCH('P&amp;D'!S$14,Tabla243[#Headers],0),0))</f>
        <v/>
      </c>
      <c r="T26" s="42" t="str">
        <f>IF(VLOOKUP($A26,Tabla243[],MATCH('P&amp;D'!T$14,Tabla243[#Headers],0),0)="","",VLOOKUP($A26,Tabla243[],MATCH('P&amp;D'!T$14,Tabla243[#Headers],0),0))</f>
        <v/>
      </c>
      <c r="U26" s="43">
        <v>0</v>
      </c>
      <c r="V26" s="44" t="str">
        <f ca="1">IF(OR(Presentación!$C$1="",Presentación!$C$2=""),"-",IF(OR(OR(U26="",U26="-"),F26=0),"N/A",IF(U26/F26&gt;1,1,U26/F26)))</f>
        <v>N/A</v>
      </c>
      <c r="W26" s="307"/>
      <c r="X26" s="309"/>
      <c r="Y26" s="89" t="s">
        <v>925</v>
      </c>
      <c r="Z26" s="88"/>
    </row>
    <row r="27" spans="1:26" ht="150" customHeight="1" thickBot="1" x14ac:dyDescent="0.25">
      <c r="A27" s="62" t="s">
        <v>366</v>
      </c>
      <c r="B27" s="293"/>
      <c r="C27" s="82" t="s">
        <v>367</v>
      </c>
      <c r="D27" s="82" t="s">
        <v>368</v>
      </c>
      <c r="E27" s="82" t="s">
        <v>76</v>
      </c>
      <c r="F27" s="41">
        <f ca="1">IF(OR(Presentación!$C$1="",Presentación!$C$2=""),"-",IF(Presentación!$C$1=Presentación!$C$2,VLOOKUP('P&amp;D'!A27,Tabla24[],MATCH(Presentación!$C$1,Tabla24[#Headers],0),0),IF(VLOOKUP('P&amp;D'!A27,Tabla24[[ID]:[Operación]],7,0)="Suma",SUM(OFFSET(Tabla24[[#Headers],[Operación]],MATCH('P&amp;D'!A27,Tabla24[ID],0),MATCH(Presentación!$C$1,Tabla24[[#Headers],[Enero]:[Diciembre]],0),1,MATCH(Presentación!$C$2,Tabla24[[#Headers],[Enero]:[Diciembre]],0)-MATCH(Presentación!$C$1,Tabla24[[#Headers],[Enero]:[Diciembre]],0)+1)),IF(VLOOKUP('P&amp;D'!A27,Tabla24[[ID]:[Operación]],7,0)="Promedio",AVERAGE(OFFSET(Tabla24[[#Headers],[Operación]],MATCH('P&amp;D'!A27,Tabla24[ID],0),MATCH(Presentación!$C$1,Tabla24[[#Headers],[Enero]:[Diciembre]],0),1,MATCH(Presentación!$C$2,Tabla24[[#Headers],[Enero]:[Diciembre]],0)-MATCH(Presentación!$C$1,Tabla24[[#Headers],[Enero]:[Diciembre]],0)+1)),IF(VLOOKUP('P&amp;D'!A27,Tabla24[[ID]:[Operación]],7,0)="Acumulativo",IF(ISTEXT(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f>
        <v>0</v>
      </c>
      <c r="G27" s="86" t="s">
        <v>192</v>
      </c>
      <c r="H27" s="89" t="s">
        <v>898</v>
      </c>
      <c r="I27" s="42">
        <f>IF(VLOOKUP($A27,Tabla243[],MATCH('P&amp;D'!I$14,Tabla243[#Headers],0),0)="","",VLOOKUP($A27,Tabla243[],MATCH('P&amp;D'!I$14,Tabla243[#Headers],0),0))</f>
        <v>0</v>
      </c>
      <c r="J27" s="42">
        <f>IF(VLOOKUP($A27,Tabla243[],MATCH('P&amp;D'!J$14,Tabla243[#Headers],0),0)="","",VLOOKUP($A27,Tabla243[],MATCH('P&amp;D'!J$14,Tabla243[#Headers],0),0))</f>
        <v>0</v>
      </c>
      <c r="K27" s="42">
        <f>IF(VLOOKUP($A27,Tabla243[],MATCH('P&amp;D'!K$14,Tabla243[#Headers],0),0)="","",VLOOKUP($A27,Tabla243[],MATCH('P&amp;D'!K$14,Tabla243[#Headers],0),0))</f>
        <v>0</v>
      </c>
      <c r="L27" s="42">
        <v>0</v>
      </c>
      <c r="M27" s="42">
        <v>0</v>
      </c>
      <c r="N27" s="42">
        <v>1</v>
      </c>
      <c r="O27" s="42">
        <v>0</v>
      </c>
      <c r="P27" s="42">
        <v>0</v>
      </c>
      <c r="Q27" s="42">
        <v>0</v>
      </c>
      <c r="R27" s="42" t="str">
        <f>IF(VLOOKUP($A27,Tabla243[],MATCH('P&amp;D'!R$14,Tabla243[#Headers],0),0)="","",VLOOKUP($A27,Tabla243[],MATCH('P&amp;D'!R$14,Tabla243[#Headers],0),0))</f>
        <v/>
      </c>
      <c r="S27" s="42" t="str">
        <f>IF(VLOOKUP($A27,Tabla243[],MATCH('P&amp;D'!S$14,Tabla243[#Headers],0),0)="","",VLOOKUP($A27,Tabla243[],MATCH('P&amp;D'!S$14,Tabla243[#Headers],0),0))</f>
        <v/>
      </c>
      <c r="T27" s="42" t="str">
        <f>IF(VLOOKUP($A27,Tabla243[],MATCH('P&amp;D'!T$14,Tabla243[#Headers],0),0)="","",VLOOKUP($A27,Tabla243[],MATCH('P&amp;D'!T$14,Tabla243[#Headers],0),0))</f>
        <v/>
      </c>
      <c r="U27" s="43">
        <v>0</v>
      </c>
      <c r="V27" s="44" t="str">
        <f ca="1">IF(OR(Presentación!$C$1="",Presentación!$C$2=""),"-",IF(OR(OR(U27="",U27="-"),F27=0),"N/A",IF(U27/F27&gt;1,1,U27/F27)))</f>
        <v>N/A</v>
      </c>
      <c r="W27" s="307"/>
      <c r="X27" s="309"/>
      <c r="Y27" s="87" t="s">
        <v>926</v>
      </c>
      <c r="Z27" s="88"/>
    </row>
    <row r="28" spans="1:26" ht="174.95" customHeight="1" thickBot="1" x14ac:dyDescent="0.25">
      <c r="A28" s="62" t="s">
        <v>369</v>
      </c>
      <c r="B28" s="293"/>
      <c r="C28" s="82" t="s">
        <v>370</v>
      </c>
      <c r="D28" s="82" t="s">
        <v>371</v>
      </c>
      <c r="E28" s="82" t="s">
        <v>76</v>
      </c>
      <c r="F28" s="41">
        <f ca="1">IF(OR(Presentación!$C$1="",Presentación!$C$2=""),"-",IF(Presentación!$C$1=Presentación!$C$2,VLOOKUP('P&amp;D'!A28,Tabla24[],MATCH(Presentación!$C$1,Tabla24[#Headers],0),0),IF(VLOOKUP('P&amp;D'!A28,Tabla24[[ID]:[Operación]],7,0)="Suma",SUM(OFFSET(Tabla24[[#Headers],[Operación]],MATCH('P&amp;D'!A28,Tabla24[ID],0),MATCH(Presentación!$C$1,Tabla24[[#Headers],[Enero]:[Diciembre]],0),1,MATCH(Presentación!$C$2,Tabla24[[#Headers],[Enero]:[Diciembre]],0)-MATCH(Presentación!$C$1,Tabla24[[#Headers],[Enero]:[Diciembre]],0)+1)),IF(VLOOKUP('P&amp;D'!A28,Tabla24[[ID]:[Operación]],7,0)="Promedio",AVERAGE(OFFSET(Tabla24[[#Headers],[Operación]],MATCH('P&amp;D'!A28,Tabla24[ID],0),MATCH(Presentación!$C$1,Tabla24[[#Headers],[Enero]:[Diciembre]],0),1,MATCH(Presentación!$C$2,Tabla24[[#Headers],[Enero]:[Diciembre]],0)-MATCH(Presentación!$C$1,Tabla24[[#Headers],[Enero]:[Diciembre]],0)+1)),IF(VLOOKUP('P&amp;D'!A28,Tabla24[[ID]:[Operación]],7,0)="Acumulativo",IF(ISTEXT(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f>
        <v>0</v>
      </c>
      <c r="G28" s="86" t="s">
        <v>192</v>
      </c>
      <c r="H28" s="89" t="s">
        <v>899</v>
      </c>
      <c r="I28" s="42">
        <f>IF(VLOOKUP($A28,Tabla243[],MATCH('P&amp;D'!I$14,Tabla243[#Headers],0),0)="","",VLOOKUP($A28,Tabla243[],MATCH('P&amp;D'!I$14,Tabla243[#Headers],0),0))</f>
        <v>0</v>
      </c>
      <c r="J28" s="42">
        <f>IF(VLOOKUP($A28,Tabla243[],MATCH('P&amp;D'!J$14,Tabla243[#Headers],0),0)="","",VLOOKUP($A28,Tabla243[],MATCH('P&amp;D'!J$14,Tabla243[#Headers],0),0))</f>
        <v>0</v>
      </c>
      <c r="K28" s="42">
        <f>IF(VLOOKUP($A28,Tabla243[],MATCH('P&amp;D'!K$14,Tabla243[#Headers],0),0)="","",VLOOKUP($A28,Tabla243[],MATCH('P&amp;D'!K$14,Tabla243[#Headers],0),0))</f>
        <v>0</v>
      </c>
      <c r="L28" s="42">
        <v>0</v>
      </c>
      <c r="M28" s="42">
        <v>0</v>
      </c>
      <c r="N28" s="42">
        <v>1</v>
      </c>
      <c r="O28" s="42">
        <v>0</v>
      </c>
      <c r="P28" s="42">
        <v>0</v>
      </c>
      <c r="Q28" s="42">
        <v>0</v>
      </c>
      <c r="R28" s="42" t="str">
        <f>IF(VLOOKUP($A28,Tabla243[],MATCH('P&amp;D'!R$14,Tabla243[#Headers],0),0)="","",VLOOKUP($A28,Tabla243[],MATCH('P&amp;D'!R$14,Tabla243[#Headers],0),0))</f>
        <v/>
      </c>
      <c r="S28" s="42" t="str">
        <f>IF(VLOOKUP($A28,Tabla243[],MATCH('P&amp;D'!S$14,Tabla243[#Headers],0),0)="","",VLOOKUP($A28,Tabla243[],MATCH('P&amp;D'!S$14,Tabla243[#Headers],0),0))</f>
        <v/>
      </c>
      <c r="T28" s="42" t="str">
        <f>IF(VLOOKUP($A28,Tabla243[],MATCH('P&amp;D'!T$14,Tabla243[#Headers],0),0)="","",VLOOKUP($A28,Tabla243[],MATCH('P&amp;D'!T$14,Tabla243[#Headers],0),0))</f>
        <v/>
      </c>
      <c r="U28" s="43">
        <v>0</v>
      </c>
      <c r="V28" s="44" t="str">
        <f ca="1">IF(OR(Presentación!$C$1="",Presentación!$C$2=""),"-",IF(OR(OR(U28="",U28="-"),F28=0),"N/A",IF(U28/F28&gt;1,1,U28/F28)))</f>
        <v>N/A</v>
      </c>
      <c r="W28" s="307"/>
      <c r="X28" s="309"/>
      <c r="Y28" s="87" t="s">
        <v>927</v>
      </c>
      <c r="Z28" s="88"/>
    </row>
    <row r="29" spans="1:26" ht="99.95" customHeight="1" thickBot="1" x14ac:dyDescent="0.25">
      <c r="A29" s="62" t="s">
        <v>372</v>
      </c>
      <c r="B29" s="268" t="s">
        <v>360</v>
      </c>
      <c r="C29" s="307" t="s">
        <v>373</v>
      </c>
      <c r="D29" s="82" t="s">
        <v>374</v>
      </c>
      <c r="E29" s="82" t="s">
        <v>76</v>
      </c>
      <c r="F29" s="41">
        <f ca="1">IF(OR(Presentación!$C$1="",Presentación!$C$2=""),"-",IF(Presentación!$C$1=Presentación!$C$2,VLOOKUP('P&amp;D'!A29,Tabla24[],MATCH(Presentación!$C$1,Tabla24[#Headers],0),0),IF(VLOOKUP('P&amp;D'!A29,Tabla24[[ID]:[Operación]],7,0)="Suma",SUM(OFFSET(Tabla24[[#Headers],[Operación]],MATCH('P&amp;D'!A29,Tabla24[ID],0),MATCH(Presentación!$C$1,Tabla24[[#Headers],[Enero]:[Diciembre]],0),1,MATCH(Presentación!$C$2,Tabla24[[#Headers],[Enero]:[Diciembre]],0)-MATCH(Presentación!$C$1,Tabla24[[#Headers],[Enero]:[Diciembre]],0)+1)),IF(VLOOKUP('P&amp;D'!A29,Tabla24[[ID]:[Operación]],7,0)="Promedio",AVERAGE(OFFSET(Tabla24[[#Headers],[Operación]],MATCH('P&amp;D'!A29,Tabla24[ID],0),MATCH(Presentación!$C$1,Tabla24[[#Headers],[Enero]:[Diciembre]],0),1,MATCH(Presentación!$C$2,Tabla24[[#Headers],[Enero]:[Diciembre]],0)-MATCH(Presentación!$C$1,Tabla24[[#Headers],[Enero]:[Diciembre]],0)+1)),IF(VLOOKUP('P&amp;D'!A29,Tabla24[[ID]:[Operación]],7,0)="Acumulativo",IF(ISTEXT(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f>
        <v>1</v>
      </c>
      <c r="G29" s="86" t="s">
        <v>192</v>
      </c>
      <c r="H29" s="89" t="s">
        <v>900</v>
      </c>
      <c r="I29" s="42">
        <f>IF(VLOOKUP($A29,Tabla243[],MATCH('P&amp;D'!I$14,Tabla243[#Headers],0),0)="","",VLOOKUP($A29,Tabla243[],MATCH('P&amp;D'!I$14,Tabla243[#Headers],0),0))</f>
        <v>0</v>
      </c>
      <c r="J29" s="42">
        <f>IF(VLOOKUP($A29,Tabla243[],MATCH('P&amp;D'!J$14,Tabla243[#Headers],0),0)="","",VLOOKUP($A29,Tabla243[],MATCH('P&amp;D'!J$14,Tabla243[#Headers],0),0))</f>
        <v>0</v>
      </c>
      <c r="K29" s="42">
        <f>IF(VLOOKUP($A29,Tabla243[],MATCH('P&amp;D'!K$14,Tabla243[#Headers],0),0)="","",VLOOKUP($A29,Tabla243[],MATCH('P&amp;D'!K$14,Tabla243[#Headers],0),0))</f>
        <v>0</v>
      </c>
      <c r="L29" s="42">
        <v>0</v>
      </c>
      <c r="M29" s="42">
        <v>0</v>
      </c>
      <c r="N29" s="42">
        <v>0</v>
      </c>
      <c r="O29" s="42">
        <v>0</v>
      </c>
      <c r="P29" s="42">
        <v>0</v>
      </c>
      <c r="Q29" s="42">
        <v>1</v>
      </c>
      <c r="R29" s="42" t="str">
        <f>IF(VLOOKUP($A29,Tabla243[],MATCH('P&amp;D'!R$14,Tabla243[#Headers],0),0)="","",VLOOKUP($A29,Tabla243[],MATCH('P&amp;D'!R$14,Tabla243[#Headers],0),0))</f>
        <v/>
      </c>
      <c r="S29" s="42" t="str">
        <f>IF(VLOOKUP($A29,Tabla243[],MATCH('P&amp;D'!S$14,Tabla243[#Headers],0),0)="","",VLOOKUP($A29,Tabla243[],MATCH('P&amp;D'!S$14,Tabla243[#Headers],0),0))</f>
        <v/>
      </c>
      <c r="T29" s="42" t="str">
        <f>IF(VLOOKUP($A29,Tabla243[],MATCH('P&amp;D'!T$14,Tabla243[#Headers],0),0)="","",VLOOKUP($A29,Tabla243[],MATCH('P&amp;D'!T$14,Tabla243[#Headers],0),0))</f>
        <v/>
      </c>
      <c r="U29" s="43">
        <v>1</v>
      </c>
      <c r="V29" s="44">
        <f ca="1">IF(OR(Presentación!$C$1="",Presentación!$C$2=""),"-",IF(OR(OR(U29="",U29="-"),F29=0),"N/A",IF(U29/F29&gt;1,1,U29/F29)))</f>
        <v>1</v>
      </c>
      <c r="W29" s="82" t="s">
        <v>359</v>
      </c>
      <c r="X29" s="125" t="s">
        <v>359</v>
      </c>
      <c r="Y29" s="87" t="s">
        <v>928</v>
      </c>
      <c r="Z29" s="88"/>
    </row>
    <row r="30" spans="1:26" ht="174.95" customHeight="1" thickBot="1" x14ac:dyDescent="0.25">
      <c r="A30" s="62" t="s">
        <v>375</v>
      </c>
      <c r="B30" s="269"/>
      <c r="C30" s="307"/>
      <c r="D30" s="82" t="s">
        <v>376</v>
      </c>
      <c r="E30" s="82" t="s">
        <v>76</v>
      </c>
      <c r="F30" s="41">
        <f ca="1">IF(OR(Presentación!$C$1="",Presentación!$C$2=""),"-",IF(Presentación!$C$1=Presentación!$C$2,VLOOKUP('P&amp;D'!A30,Tabla24[],MATCH(Presentación!$C$1,Tabla24[#Headers],0),0),IF(VLOOKUP('P&amp;D'!A30,Tabla24[[ID]:[Operación]],7,0)="Suma",SUM(OFFSET(Tabla24[[#Headers],[Operación]],MATCH('P&amp;D'!A30,Tabla24[ID],0),MATCH(Presentación!$C$1,Tabla24[[#Headers],[Enero]:[Diciembre]],0),1,MATCH(Presentación!$C$2,Tabla24[[#Headers],[Enero]:[Diciembre]],0)-MATCH(Presentación!$C$1,Tabla24[[#Headers],[Enero]:[Diciembre]],0)+1)),IF(VLOOKUP('P&amp;D'!A30,Tabla24[[ID]:[Operación]],7,0)="Promedio",AVERAGE(OFFSET(Tabla24[[#Headers],[Operación]],MATCH('P&amp;D'!A30,Tabla24[ID],0),MATCH(Presentación!$C$1,Tabla24[[#Headers],[Enero]:[Diciembre]],0),1,MATCH(Presentación!$C$2,Tabla24[[#Headers],[Enero]:[Diciembre]],0)-MATCH(Presentación!$C$1,Tabla24[[#Headers],[Enero]:[Diciembre]],0)+1)),IF(VLOOKUP('P&amp;D'!A30,Tabla24[[ID]:[Operación]],7,0)="Acumulativo",IF(ISTEXT(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f>
        <v>1</v>
      </c>
      <c r="G30" s="86" t="s">
        <v>192</v>
      </c>
      <c r="H30" s="89" t="s">
        <v>901</v>
      </c>
      <c r="I30" s="42">
        <f>IF(VLOOKUP($A30,Tabla243[],MATCH('P&amp;D'!I$14,Tabla243[#Headers],0),0)="","",VLOOKUP($A30,Tabla243[],MATCH('P&amp;D'!I$14,Tabla243[#Headers],0),0))</f>
        <v>0</v>
      </c>
      <c r="J30" s="42">
        <f>IF(VLOOKUP($A30,Tabla243[],MATCH('P&amp;D'!J$14,Tabla243[#Headers],0),0)="","",VLOOKUP($A30,Tabla243[],MATCH('P&amp;D'!J$14,Tabla243[#Headers],0),0))</f>
        <v>0</v>
      </c>
      <c r="K30" s="42">
        <f>IF(VLOOKUP($A30,Tabla243[],MATCH('P&amp;D'!K$14,Tabla243[#Headers],0),0)="","",VLOOKUP($A30,Tabla243[],MATCH('P&amp;D'!K$14,Tabla243[#Headers],0),0))</f>
        <v>0</v>
      </c>
      <c r="L30" s="42">
        <v>0</v>
      </c>
      <c r="M30" s="42">
        <v>0</v>
      </c>
      <c r="N30" s="42">
        <v>0</v>
      </c>
      <c r="O30" s="42">
        <v>0</v>
      </c>
      <c r="P30" s="42">
        <v>0</v>
      </c>
      <c r="Q30" s="42">
        <v>1</v>
      </c>
      <c r="R30" s="42" t="str">
        <f>IF(VLOOKUP($A30,Tabla243[],MATCH('P&amp;D'!R$14,Tabla243[#Headers],0),0)="","",VLOOKUP($A30,Tabla243[],MATCH('P&amp;D'!R$14,Tabla243[#Headers],0),0))</f>
        <v/>
      </c>
      <c r="S30" s="42" t="str">
        <f>IF(VLOOKUP($A30,Tabla243[],MATCH('P&amp;D'!S$14,Tabla243[#Headers],0),0)="","",VLOOKUP($A30,Tabla243[],MATCH('P&amp;D'!S$14,Tabla243[#Headers],0),0))</f>
        <v/>
      </c>
      <c r="T30" s="42" t="str">
        <f>IF(VLOOKUP($A30,Tabla243[],MATCH('P&amp;D'!T$14,Tabla243[#Headers],0),0)="","",VLOOKUP($A30,Tabla243[],MATCH('P&amp;D'!T$14,Tabla243[#Headers],0),0))</f>
        <v/>
      </c>
      <c r="U30" s="43">
        <v>1</v>
      </c>
      <c r="V30" s="44">
        <f ca="1">IF(OR(Presentación!$C$1="",Presentación!$C$2=""),"-",IF(OR(OR(U30="",U30="-"),F30=0),"N/A",IF(U30/F30&gt;1,1,U30/F30)))</f>
        <v>1</v>
      </c>
      <c r="W30" s="307" t="s">
        <v>359</v>
      </c>
      <c r="X30" s="125" t="s">
        <v>359</v>
      </c>
      <c r="Y30" s="88" t="s">
        <v>929</v>
      </c>
      <c r="Z30" s="88"/>
    </row>
    <row r="31" spans="1:26" ht="125.1" customHeight="1" thickBot="1" x14ac:dyDescent="0.25">
      <c r="A31" s="62" t="s">
        <v>377</v>
      </c>
      <c r="B31" s="269"/>
      <c r="C31" s="82" t="s">
        <v>378</v>
      </c>
      <c r="D31" s="82" t="s">
        <v>379</v>
      </c>
      <c r="E31" s="82" t="s">
        <v>76</v>
      </c>
      <c r="F31" s="41">
        <f ca="1">IF(OR(Presentación!$C$1="",Presentación!$C$2=""),"-",IF(Presentación!$C$1=Presentación!$C$2,VLOOKUP('P&amp;D'!A31,Tabla24[],MATCH(Presentación!$C$1,Tabla24[#Headers],0),0),IF(VLOOKUP('P&amp;D'!A31,Tabla24[[ID]:[Operación]],7,0)="Suma",SUM(OFFSET(Tabla24[[#Headers],[Operación]],MATCH('P&amp;D'!A31,Tabla24[ID],0),MATCH(Presentación!$C$1,Tabla24[[#Headers],[Enero]:[Diciembre]],0),1,MATCH(Presentación!$C$2,Tabla24[[#Headers],[Enero]:[Diciembre]],0)-MATCH(Presentación!$C$1,Tabla24[[#Headers],[Enero]:[Diciembre]],0)+1)),IF(VLOOKUP('P&amp;D'!A31,Tabla24[[ID]:[Operación]],7,0)="Promedio",AVERAGE(OFFSET(Tabla24[[#Headers],[Operación]],MATCH('P&amp;D'!A31,Tabla24[ID],0),MATCH(Presentación!$C$1,Tabla24[[#Headers],[Enero]:[Diciembre]],0),1,MATCH(Presentación!$C$2,Tabla24[[#Headers],[Enero]:[Diciembre]],0)-MATCH(Presentación!$C$1,Tabla24[[#Headers],[Enero]:[Diciembre]],0)+1)),IF(VLOOKUP('P&amp;D'!A31,Tabla24[[ID]:[Operación]],7,0)="Acumulativo",IF(ISTEXT(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f>
        <v>0</v>
      </c>
      <c r="G31" s="86" t="s">
        <v>747</v>
      </c>
      <c r="H31" s="89" t="s">
        <v>902</v>
      </c>
      <c r="I31" s="42">
        <f>IF(VLOOKUP($A31,Tabla243[],MATCH('P&amp;D'!I$14,Tabla243[#Headers],0),0)="","",VLOOKUP($A31,Tabla243[],MATCH('P&amp;D'!I$14,Tabla243[#Headers],0),0))</f>
        <v>0</v>
      </c>
      <c r="J31" s="42">
        <f>IF(VLOOKUP($A31,Tabla243[],MATCH('P&amp;D'!J$14,Tabla243[#Headers],0),0)="","",VLOOKUP($A31,Tabla243[],MATCH('P&amp;D'!J$14,Tabla243[#Headers],0),0))</f>
        <v>1</v>
      </c>
      <c r="K31" s="42">
        <f>IF(VLOOKUP($A31,Tabla243[],MATCH('P&amp;D'!K$14,Tabla243[#Headers],0),0)="","",VLOOKUP($A31,Tabla243[],MATCH('P&amp;D'!K$14,Tabla243[#Headers],0),0))</f>
        <v>0</v>
      </c>
      <c r="L31" s="42">
        <v>0</v>
      </c>
      <c r="M31" s="42">
        <v>0</v>
      </c>
      <c r="N31" s="42">
        <v>0</v>
      </c>
      <c r="O31" s="42">
        <v>0</v>
      </c>
      <c r="P31" s="42">
        <v>0</v>
      </c>
      <c r="Q31" s="42">
        <v>0</v>
      </c>
      <c r="R31" s="42" t="str">
        <f>IF(VLOOKUP($A31,Tabla243[],MATCH('P&amp;D'!R$14,Tabla243[#Headers],0),0)="","",VLOOKUP($A31,Tabla243[],MATCH('P&amp;D'!R$14,Tabla243[#Headers],0),0))</f>
        <v/>
      </c>
      <c r="S31" s="42" t="str">
        <f>IF(VLOOKUP($A31,Tabla243[],MATCH('P&amp;D'!S$14,Tabla243[#Headers],0),0)="","",VLOOKUP($A31,Tabla243[],MATCH('P&amp;D'!S$14,Tabla243[#Headers],0),0))</f>
        <v/>
      </c>
      <c r="T31" s="42" t="str">
        <f>IF(VLOOKUP($A31,Tabla243[],MATCH('P&amp;D'!T$14,Tabla243[#Headers],0),0)="","",VLOOKUP($A31,Tabla243[],MATCH('P&amp;D'!T$14,Tabla243[#Headers],0),0))</f>
        <v/>
      </c>
      <c r="U31" s="43">
        <v>0</v>
      </c>
      <c r="V31" s="44" t="str">
        <f ca="1">IF(OR(Presentación!$C$1="",Presentación!$C$2=""),"-",IF(OR(OR(U31="",U31="-"),F31=0),"N/A",IF(U31/F31&gt;1,1,U31/F31)))</f>
        <v>N/A</v>
      </c>
      <c r="W31" s="307"/>
      <c r="X31" s="88" t="s">
        <v>930</v>
      </c>
      <c r="Y31" s="88" t="s">
        <v>931</v>
      </c>
      <c r="Z31" s="88"/>
    </row>
    <row r="32" spans="1:26" ht="174.95" customHeight="1" thickBot="1" x14ac:dyDescent="0.25">
      <c r="A32" s="62" t="s">
        <v>380</v>
      </c>
      <c r="B32" s="270"/>
      <c r="C32" s="82" t="s">
        <v>125</v>
      </c>
      <c r="D32" s="82" t="s">
        <v>126</v>
      </c>
      <c r="E32" s="82" t="s">
        <v>76</v>
      </c>
      <c r="F32" s="41">
        <f ca="1">IF(OR(Presentación!$C$1="",Presentación!$C$2=""),"-",IF(Presentación!$C$1=Presentación!$C$2,VLOOKUP('P&amp;D'!A32,Tabla24[],MATCH(Presentación!$C$1,Tabla24[#Headers],0),0),IF(VLOOKUP('P&amp;D'!A32,Tabla24[[ID]:[Operación]],7,0)="Suma",SUM(OFFSET(Tabla24[[#Headers],[Operación]],MATCH('P&amp;D'!A32,Tabla24[ID],0),MATCH(Presentación!$C$1,Tabla24[[#Headers],[Enero]:[Diciembre]],0),1,MATCH(Presentación!$C$2,Tabla24[[#Headers],[Enero]:[Diciembre]],0)-MATCH(Presentación!$C$1,Tabla24[[#Headers],[Enero]:[Diciembre]],0)+1)),IF(VLOOKUP('P&amp;D'!A32,Tabla24[[ID]:[Operación]],7,0)="Promedio",AVERAGE(OFFSET(Tabla24[[#Headers],[Operación]],MATCH('P&amp;D'!A32,Tabla24[ID],0),MATCH(Presentación!$C$1,Tabla24[[#Headers],[Enero]:[Diciembre]],0),1,MATCH(Presentación!$C$2,Tabla24[[#Headers],[Enero]:[Diciembre]],0)-MATCH(Presentación!$C$1,Tabla24[[#Headers],[Enero]:[Diciembre]],0)+1)),IF(VLOOKUP('P&amp;D'!A32,Tabla24[[ID]:[Operación]],7,0)="Acumulativo",IF(ISTEXT(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f>
        <v>0</v>
      </c>
      <c r="G32" s="86" t="s">
        <v>747</v>
      </c>
      <c r="H32" s="89" t="s">
        <v>903</v>
      </c>
      <c r="I32" s="42">
        <f>IF(VLOOKUP($A32,Tabla243[],MATCH('P&amp;D'!I$14,Tabla243[#Headers],0),0)="","",VLOOKUP($A32,Tabla243[],MATCH('P&amp;D'!I$14,Tabla243[#Headers],0),0))</f>
        <v>0</v>
      </c>
      <c r="J32" s="42">
        <f>IF(VLOOKUP($A32,Tabla243[],MATCH('P&amp;D'!J$14,Tabla243[#Headers],0),0)="","",VLOOKUP($A32,Tabla243[],MATCH('P&amp;D'!J$14,Tabla243[#Headers],0),0))</f>
        <v>0</v>
      </c>
      <c r="K32" s="42">
        <f>IF(VLOOKUP($A32,Tabla243[],MATCH('P&amp;D'!K$14,Tabla243[#Headers],0),0)="","",VLOOKUP($A32,Tabla243[],MATCH('P&amp;D'!K$14,Tabla243[#Headers],0),0))</f>
        <v>0</v>
      </c>
      <c r="L32" s="42">
        <v>0</v>
      </c>
      <c r="M32" s="42">
        <v>0</v>
      </c>
      <c r="N32" s="42">
        <v>1</v>
      </c>
      <c r="O32" s="42">
        <v>0</v>
      </c>
      <c r="P32" s="42">
        <v>0</v>
      </c>
      <c r="Q32" s="42">
        <v>0</v>
      </c>
      <c r="R32" s="42" t="str">
        <f>IF(VLOOKUP($A32,Tabla243[],MATCH('P&amp;D'!R$14,Tabla243[#Headers],0),0)="","",VLOOKUP($A32,Tabla243[],MATCH('P&amp;D'!R$14,Tabla243[#Headers],0),0))</f>
        <v/>
      </c>
      <c r="S32" s="42" t="str">
        <f>IF(VLOOKUP($A32,Tabla243[],MATCH('P&amp;D'!S$14,Tabla243[#Headers],0),0)="","",VLOOKUP($A32,Tabla243[],MATCH('P&amp;D'!S$14,Tabla243[#Headers],0),0))</f>
        <v/>
      </c>
      <c r="T32" s="42" t="str">
        <f>IF(VLOOKUP($A32,Tabla243[],MATCH('P&amp;D'!T$14,Tabla243[#Headers],0),0)="","",VLOOKUP($A32,Tabla243[],MATCH('P&amp;D'!T$14,Tabla243[#Headers],0),0))</f>
        <v/>
      </c>
      <c r="U32" s="43">
        <v>0</v>
      </c>
      <c r="V32" s="44" t="str">
        <f ca="1">IF(OR(Presentación!$C$1="",Presentación!$C$2=""),"-",IF(OR(OR(U32="",U32="-"),F32=0),"N/A",IF(U32/F32&gt;1,1,U32/F32)))</f>
        <v>N/A</v>
      </c>
      <c r="W32" s="307"/>
      <c r="X32" s="309" t="s">
        <v>359</v>
      </c>
      <c r="Y32" s="89" t="s">
        <v>932</v>
      </c>
      <c r="Z32" s="88"/>
    </row>
    <row r="33" spans="1:26" ht="99.95" customHeight="1" thickBot="1" x14ac:dyDescent="0.25">
      <c r="A33" s="62" t="s">
        <v>381</v>
      </c>
      <c r="B33" s="293" t="s">
        <v>382</v>
      </c>
      <c r="C33" s="82" t="s">
        <v>383</v>
      </c>
      <c r="D33" s="82" t="s">
        <v>384</v>
      </c>
      <c r="E33" s="82" t="s">
        <v>76</v>
      </c>
      <c r="F33" s="41">
        <f ca="1">IF(OR(Presentación!$C$1="",Presentación!$C$2=""),"-",IF(Presentación!$C$1=Presentación!$C$2,VLOOKUP('P&amp;D'!A33,Tabla24[],MATCH(Presentación!$C$1,Tabla24[#Headers],0),0),IF(VLOOKUP('P&amp;D'!A33,Tabla24[[ID]:[Operación]],7,0)="Suma",SUM(OFFSET(Tabla24[[#Headers],[Operación]],MATCH('P&amp;D'!A33,Tabla24[ID],0),MATCH(Presentación!$C$1,Tabla24[[#Headers],[Enero]:[Diciembre]],0),1,MATCH(Presentación!$C$2,Tabla24[[#Headers],[Enero]:[Diciembre]],0)-MATCH(Presentación!$C$1,Tabla24[[#Headers],[Enero]:[Diciembre]],0)+1)),IF(VLOOKUP('P&amp;D'!A33,Tabla24[[ID]:[Operación]],7,0)="Promedio",AVERAGE(OFFSET(Tabla24[[#Headers],[Operación]],MATCH('P&amp;D'!A33,Tabla24[ID],0),MATCH(Presentación!$C$1,Tabla24[[#Headers],[Enero]:[Diciembre]],0),1,MATCH(Presentación!$C$2,Tabla24[[#Headers],[Enero]:[Diciembre]],0)-MATCH(Presentación!$C$1,Tabla24[[#Headers],[Enero]:[Diciembre]],0)+1)),IF(VLOOKUP('P&amp;D'!A33,Tabla24[[ID]:[Operación]],7,0)="Acumulativo",IF(ISTEXT(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f>
        <v>0</v>
      </c>
      <c r="G33" s="86" t="s">
        <v>747</v>
      </c>
      <c r="H33" s="89" t="s">
        <v>904</v>
      </c>
      <c r="I33" s="42">
        <f>IF(VLOOKUP($A33,Tabla243[],MATCH('P&amp;D'!I$14,Tabla243[#Headers],0),0)="","",VLOOKUP($A33,Tabla243[],MATCH('P&amp;D'!I$14,Tabla243[#Headers],0),0))</f>
        <v>0</v>
      </c>
      <c r="J33" s="42">
        <f>IF(VLOOKUP($A33,Tabla243[],MATCH('P&amp;D'!J$14,Tabla243[#Headers],0),0)="","",VLOOKUP($A33,Tabla243[],MATCH('P&amp;D'!J$14,Tabla243[#Headers],0),0))</f>
        <v>0</v>
      </c>
      <c r="K33" s="42">
        <f>IF(VLOOKUP($A33,Tabla243[],MATCH('P&amp;D'!K$14,Tabla243[#Headers],0),0)="","",VLOOKUP($A33,Tabla243[],MATCH('P&amp;D'!K$14,Tabla243[#Headers],0),0))</f>
        <v>0</v>
      </c>
      <c r="L33" s="42">
        <v>0</v>
      </c>
      <c r="M33" s="42">
        <v>0</v>
      </c>
      <c r="N33" s="42">
        <v>1</v>
      </c>
      <c r="O33" s="42">
        <v>0</v>
      </c>
      <c r="P33" s="42">
        <v>0</v>
      </c>
      <c r="Q33" s="42">
        <v>0</v>
      </c>
      <c r="R33" s="42" t="str">
        <f>IF(VLOOKUP($A33,Tabla243[],MATCH('P&amp;D'!R$14,Tabla243[#Headers],0),0)="","",VLOOKUP($A33,Tabla243[],MATCH('P&amp;D'!R$14,Tabla243[#Headers],0),0))</f>
        <v/>
      </c>
      <c r="S33" s="42" t="str">
        <f>IF(VLOOKUP($A33,Tabla243[],MATCH('P&amp;D'!S$14,Tabla243[#Headers],0),0)="","",VLOOKUP($A33,Tabla243[],MATCH('P&amp;D'!S$14,Tabla243[#Headers],0),0))</f>
        <v/>
      </c>
      <c r="T33" s="42" t="str">
        <f>IF(VLOOKUP($A33,Tabla243[],MATCH('P&amp;D'!T$14,Tabla243[#Headers],0),0)="","",VLOOKUP($A33,Tabla243[],MATCH('P&amp;D'!T$14,Tabla243[#Headers],0),0))</f>
        <v/>
      </c>
      <c r="U33" s="43">
        <v>0</v>
      </c>
      <c r="V33" s="44" t="str">
        <f ca="1">IF(OR(Presentación!$C$1="",Presentación!$C$2=""),"-",IF(OR(OR(U33="",U33="-"),F33=0),"N/A",IF(U33/F33&gt;1,1,U33/F33)))</f>
        <v>N/A</v>
      </c>
      <c r="W33" s="307"/>
      <c r="X33" s="309"/>
      <c r="Y33" s="89" t="s">
        <v>933</v>
      </c>
      <c r="Z33" s="88"/>
    </row>
    <row r="34" spans="1:26" ht="150" customHeight="1" thickBot="1" x14ac:dyDescent="0.25">
      <c r="A34" s="62" t="s">
        <v>385</v>
      </c>
      <c r="B34" s="293"/>
      <c r="C34" s="307" t="s">
        <v>386</v>
      </c>
      <c r="D34" s="82" t="s">
        <v>127</v>
      </c>
      <c r="E34" s="82" t="s">
        <v>77</v>
      </c>
      <c r="F34" s="47">
        <f ca="1">IF(OR(Presentación!$C$1="",Presentación!$C$2=""),"-",IF(Presentación!$C$1=Presentación!$C$2,VLOOKUP('P&amp;D'!A34,Tabla24[],MATCH(Presentación!$C$1,Tabla24[#Headers],0),0),IF(VLOOKUP('P&amp;D'!A34,Tabla24[[ID]:[Operación]],7,0)="Suma",SUM(OFFSET(Tabla24[[#Headers],[Operación]],MATCH('P&amp;D'!A34,Tabla24[ID],0),MATCH(Presentación!$C$1,Tabla24[[#Headers],[Enero]:[Diciembre]],0),1,MATCH(Presentación!$C$2,Tabla24[[#Headers],[Enero]:[Diciembre]],0)-MATCH(Presentación!$C$1,Tabla24[[#Headers],[Enero]:[Diciembre]],0)+1)),IF(VLOOKUP('P&amp;D'!A34,Tabla24[[ID]:[Operación]],7,0)="Promedio",AVERAGE(OFFSET(Tabla24[[#Headers],[Operación]],MATCH('P&amp;D'!A34,Tabla24[ID],0),MATCH(Presentación!$C$1,Tabla24[[#Headers],[Enero]:[Diciembre]],0),1,MATCH(Presentación!$C$2,Tabla24[[#Headers],[Enero]:[Diciembre]],0)-MATCH(Presentación!$C$1,Tabla24[[#Headers],[Enero]:[Diciembre]],0)+1)),IF(VLOOKUP('P&amp;D'!A34,Tabla24[[ID]:[Operación]],7,0)="Acumulativo",IF(ISTEXT(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f>
        <v>0.5</v>
      </c>
      <c r="G34" s="86" t="s">
        <v>747</v>
      </c>
      <c r="H34" s="89" t="s">
        <v>905</v>
      </c>
      <c r="I34" s="67">
        <f>IF(VLOOKUP($A34,Tabla243[],MATCH('P&amp;D'!I$14,Tabla243[#Headers],0),0)="","",VLOOKUP($A34,Tabla243[],MATCH('P&amp;D'!I$14,Tabla243[#Headers],0),0))</f>
        <v>0.1</v>
      </c>
      <c r="J34" s="67">
        <f>IF(VLOOKUP($A34,Tabla243[],MATCH('P&amp;D'!J$14,Tabla243[#Headers],0),0)="","",VLOOKUP($A34,Tabla243[],MATCH('P&amp;D'!J$14,Tabla243[#Headers],0),0))</f>
        <v>0.15</v>
      </c>
      <c r="K34" s="67">
        <f>IF(VLOOKUP($A34,Tabla243[],MATCH('P&amp;D'!K$14,Tabla243[#Headers],0),0)="","",VLOOKUP($A34,Tabla243[],MATCH('P&amp;D'!K$14,Tabla243[#Headers],0),0))</f>
        <v>0.15</v>
      </c>
      <c r="L34" s="67">
        <v>0</v>
      </c>
      <c r="M34" s="67">
        <v>0</v>
      </c>
      <c r="N34" s="67">
        <v>0</v>
      </c>
      <c r="O34" s="67">
        <v>0</v>
      </c>
      <c r="P34" s="67">
        <v>0</v>
      </c>
      <c r="Q34" s="67">
        <v>0.05</v>
      </c>
      <c r="R34" s="67" t="str">
        <f>IF(VLOOKUP($A34,Tabla243[],MATCH('P&amp;D'!R$14,Tabla243[#Headers],0),0)="","",VLOOKUP($A34,Tabla243[],MATCH('P&amp;D'!R$14,Tabla243[#Headers],0),0))</f>
        <v/>
      </c>
      <c r="S34" s="67" t="str">
        <f>IF(VLOOKUP($A34,Tabla243[],MATCH('P&amp;D'!S$14,Tabla243[#Headers],0),0)="","",VLOOKUP($A34,Tabla243[],MATCH('P&amp;D'!S$14,Tabla243[#Headers],0),0))</f>
        <v/>
      </c>
      <c r="T34" s="67" t="str">
        <f>IF(VLOOKUP($A34,Tabla243[],MATCH('P&amp;D'!T$14,Tabla243[#Headers],0),0)="","",VLOOKUP($A34,Tabla243[],MATCH('P&amp;D'!T$14,Tabla243[#Headers],0),0))</f>
        <v/>
      </c>
      <c r="U34" s="44">
        <v>0.5</v>
      </c>
      <c r="V34" s="44">
        <f ca="1">IF(OR(Presentación!$C$1="",Presentación!$C$2=""),"-",IF(OR(OR(U34="",U34="-"),F34=0),"N/A",IF(U34/F34&gt;1,1,U34/F34)))</f>
        <v>1</v>
      </c>
      <c r="W34" s="307"/>
      <c r="X34" s="309"/>
      <c r="Y34" s="89" t="s">
        <v>934</v>
      </c>
      <c r="Z34" s="88"/>
    </row>
    <row r="35" spans="1:26" ht="125.1" customHeight="1" thickBot="1" x14ac:dyDescent="0.25">
      <c r="A35" s="62" t="s">
        <v>387</v>
      </c>
      <c r="B35" s="293"/>
      <c r="C35" s="307"/>
      <c r="D35" s="82" t="s">
        <v>388</v>
      </c>
      <c r="E35" s="82" t="s">
        <v>76</v>
      </c>
      <c r="F35" s="41">
        <f ca="1">IF(OR(Presentación!$C$1="",Presentación!$C$2=""),"-",IF(Presentación!$C$1=Presentación!$C$2,VLOOKUP('P&amp;D'!A35,Tabla24[],MATCH(Presentación!$C$1,Tabla24[#Headers],0),0),IF(VLOOKUP('P&amp;D'!A35,Tabla24[[ID]:[Operación]],7,0)="Suma",SUM(OFFSET(Tabla24[[#Headers],[Operación]],MATCH('P&amp;D'!A35,Tabla24[ID],0),MATCH(Presentación!$C$1,Tabla24[[#Headers],[Enero]:[Diciembre]],0),1,MATCH(Presentación!$C$2,Tabla24[[#Headers],[Enero]:[Diciembre]],0)-MATCH(Presentación!$C$1,Tabla24[[#Headers],[Enero]:[Diciembre]],0)+1)),IF(VLOOKUP('P&amp;D'!A35,Tabla24[[ID]:[Operación]],7,0)="Promedio",AVERAGE(OFFSET(Tabla24[[#Headers],[Operación]],MATCH('P&amp;D'!A35,Tabla24[ID],0),MATCH(Presentación!$C$1,Tabla24[[#Headers],[Enero]:[Diciembre]],0),1,MATCH(Presentación!$C$2,Tabla24[[#Headers],[Enero]:[Diciembre]],0)-MATCH(Presentación!$C$1,Tabla24[[#Headers],[Enero]:[Diciembre]],0)+1)),IF(VLOOKUP('P&amp;D'!A35,Tabla24[[ID]:[Operación]],7,0)="Acumulativo",IF(ISTEXT(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f>
        <v>0</v>
      </c>
      <c r="G35" s="86" t="s">
        <v>747</v>
      </c>
      <c r="H35" s="89" t="s">
        <v>906</v>
      </c>
      <c r="I35" s="42">
        <f>IF(VLOOKUP($A35,Tabla243[],MATCH('P&amp;D'!I$14,Tabla243[#Headers],0),0)="","",VLOOKUP($A35,Tabla243[],MATCH('P&amp;D'!I$14,Tabla243[#Headers],0),0))</f>
        <v>0</v>
      </c>
      <c r="J35" s="42">
        <f>IF(VLOOKUP($A35,Tabla243[],MATCH('P&amp;D'!J$14,Tabla243[#Headers],0),0)="","",VLOOKUP($A35,Tabla243[],MATCH('P&amp;D'!J$14,Tabla243[#Headers],0),0))</f>
        <v>0</v>
      </c>
      <c r="K35" s="42">
        <f>IF(VLOOKUP($A35,Tabla243[],MATCH('P&amp;D'!K$14,Tabla243[#Headers],0),0)="","",VLOOKUP($A35,Tabla243[],MATCH('P&amp;D'!K$14,Tabla243[#Headers],0),0))</f>
        <v>0</v>
      </c>
      <c r="L35" s="42">
        <v>0</v>
      </c>
      <c r="M35" s="42">
        <v>0</v>
      </c>
      <c r="N35" s="42">
        <v>0</v>
      </c>
      <c r="O35" s="42">
        <v>0</v>
      </c>
      <c r="P35" s="42">
        <v>0</v>
      </c>
      <c r="Q35" s="42">
        <v>0</v>
      </c>
      <c r="R35" s="42" t="str">
        <f>IF(VLOOKUP($A35,Tabla243[],MATCH('P&amp;D'!R$14,Tabla243[#Headers],0),0)="","",VLOOKUP($A35,Tabla243[],MATCH('P&amp;D'!R$14,Tabla243[#Headers],0),0))</f>
        <v/>
      </c>
      <c r="S35" s="42" t="str">
        <f>IF(VLOOKUP($A35,Tabla243[],MATCH('P&amp;D'!S$14,Tabla243[#Headers],0),0)="","",VLOOKUP($A35,Tabla243[],MATCH('P&amp;D'!S$14,Tabla243[#Headers],0),0))</f>
        <v/>
      </c>
      <c r="T35" s="42" t="str">
        <f>IF(VLOOKUP($A35,Tabla243[],MATCH('P&amp;D'!T$14,Tabla243[#Headers],0),0)="","",VLOOKUP($A35,Tabla243[],MATCH('P&amp;D'!T$14,Tabla243[#Headers],0),0))</f>
        <v/>
      </c>
      <c r="U35" s="43">
        <v>0</v>
      </c>
      <c r="V35" s="44" t="str">
        <f ca="1">IF(OR(Presentación!$C$1="",Presentación!$C$2=""),"-",IF(OR(OR(U35="",U35="-"),F35=0),"N/A",IF(U35/F35&gt;1,1,U35/F35)))</f>
        <v>N/A</v>
      </c>
      <c r="W35" s="307"/>
      <c r="X35" s="309"/>
      <c r="Y35" s="89" t="s">
        <v>935</v>
      </c>
      <c r="Z35" s="88"/>
    </row>
    <row r="36" spans="1:26" ht="174.95" customHeight="1" thickBot="1" x14ac:dyDescent="0.25">
      <c r="A36" s="62" t="s">
        <v>389</v>
      </c>
      <c r="B36" s="77" t="s">
        <v>382</v>
      </c>
      <c r="C36" s="122" t="s">
        <v>390</v>
      </c>
      <c r="D36" s="82" t="s">
        <v>391</v>
      </c>
      <c r="E36" s="82" t="s">
        <v>76</v>
      </c>
      <c r="F36" s="41">
        <f ca="1">IF(OR(Presentación!$C$1="",Presentación!$C$2=""),"-",IF(Presentación!$C$1=Presentación!$C$2,VLOOKUP('P&amp;D'!A36,Tabla24[],MATCH(Presentación!$C$1,Tabla24[#Headers],0),0),IF(VLOOKUP('P&amp;D'!A36,Tabla24[[ID]:[Operación]],7,0)="Suma",SUM(OFFSET(Tabla24[[#Headers],[Operación]],MATCH('P&amp;D'!A36,Tabla24[ID],0),MATCH(Presentación!$C$1,Tabla24[[#Headers],[Enero]:[Diciembre]],0),1,MATCH(Presentación!$C$2,Tabla24[[#Headers],[Enero]:[Diciembre]],0)-MATCH(Presentación!$C$1,Tabla24[[#Headers],[Enero]:[Diciembre]],0)+1)),IF(VLOOKUP('P&amp;D'!A36,Tabla24[[ID]:[Operación]],7,0)="Promedio",AVERAGE(OFFSET(Tabla24[[#Headers],[Operación]],MATCH('P&amp;D'!A36,Tabla24[ID],0),MATCH(Presentación!$C$1,Tabla24[[#Headers],[Enero]:[Diciembre]],0),1,MATCH(Presentación!$C$2,Tabla24[[#Headers],[Enero]:[Diciembre]],0)-MATCH(Presentación!$C$1,Tabla24[[#Headers],[Enero]:[Diciembre]],0)+1)),IF(VLOOKUP('P&amp;D'!A36,Tabla24[[ID]:[Operación]],7,0)="Acumulativo",IF(ISTEXT(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f>
        <v>0</v>
      </c>
      <c r="G36" s="86" t="s">
        <v>747</v>
      </c>
      <c r="H36" s="89" t="s">
        <v>907</v>
      </c>
      <c r="I36" s="42">
        <f>IF(VLOOKUP($A36,Tabla243[],MATCH('P&amp;D'!I$14,Tabla243[#Headers],0),0)="","",VLOOKUP($A36,Tabla243[],MATCH('P&amp;D'!I$14,Tabla243[#Headers],0),0))</f>
        <v>0</v>
      </c>
      <c r="J36" s="42">
        <f>IF(VLOOKUP($A36,Tabla243[],MATCH('P&amp;D'!J$14,Tabla243[#Headers],0),0)="","",VLOOKUP($A36,Tabla243[],MATCH('P&amp;D'!J$14,Tabla243[#Headers],0),0))</f>
        <v>0</v>
      </c>
      <c r="K36" s="42">
        <f>IF(VLOOKUP($A36,Tabla243[],MATCH('P&amp;D'!K$14,Tabla243[#Headers],0),0)="","",VLOOKUP($A36,Tabla243[],MATCH('P&amp;D'!K$14,Tabla243[#Headers],0),0))</f>
        <v>0</v>
      </c>
      <c r="L36" s="42">
        <v>0</v>
      </c>
      <c r="M36" s="42">
        <v>0</v>
      </c>
      <c r="N36" s="42">
        <v>1</v>
      </c>
      <c r="O36" s="42">
        <v>0</v>
      </c>
      <c r="P36" s="42">
        <v>0</v>
      </c>
      <c r="Q36" s="42">
        <v>0</v>
      </c>
      <c r="R36" s="42" t="str">
        <f>IF(VLOOKUP($A36,Tabla243[],MATCH('P&amp;D'!R$14,Tabla243[#Headers],0),0)="","",VLOOKUP($A36,Tabla243[],MATCH('P&amp;D'!R$14,Tabla243[#Headers],0),0))</f>
        <v/>
      </c>
      <c r="S36" s="42" t="str">
        <f>IF(VLOOKUP($A36,Tabla243[],MATCH('P&amp;D'!S$14,Tabla243[#Headers],0),0)="","",VLOOKUP($A36,Tabla243[],MATCH('P&amp;D'!S$14,Tabla243[#Headers],0),0))</f>
        <v/>
      </c>
      <c r="T36" s="42" t="str">
        <f>IF(VLOOKUP($A36,Tabla243[],MATCH('P&amp;D'!T$14,Tabla243[#Headers],0),0)="","",VLOOKUP($A36,Tabla243[],MATCH('P&amp;D'!T$14,Tabla243[#Headers],0),0))</f>
        <v/>
      </c>
      <c r="U36" s="43">
        <v>0</v>
      </c>
      <c r="V36" s="44" t="str">
        <f ca="1">IF(OR(Presentación!$C$1="",Presentación!$C$2=""),"-",IF(OR(OR(U36="",U36="-"),F36=0),"N/A",IF(U36/F36&gt;1,1,U36/F36)))</f>
        <v>N/A</v>
      </c>
      <c r="W36" s="126" t="s">
        <v>359</v>
      </c>
      <c r="X36" s="127" t="s">
        <v>936</v>
      </c>
      <c r="Y36" s="88" t="s">
        <v>937</v>
      </c>
      <c r="Z36" s="88"/>
    </row>
    <row r="37" spans="1:26" ht="200.1" customHeight="1" thickBot="1" x14ac:dyDescent="0.25">
      <c r="A37" s="62" t="s">
        <v>392</v>
      </c>
      <c r="B37" s="293" t="s">
        <v>394</v>
      </c>
      <c r="C37" s="123" t="s">
        <v>395</v>
      </c>
      <c r="D37" s="123" t="s">
        <v>128</v>
      </c>
      <c r="E37" s="82" t="s">
        <v>76</v>
      </c>
      <c r="F37" s="41">
        <f ca="1">IF(OR(Presentación!$C$1="",Presentación!$C$2=""),"-",IF(Presentación!$C$1=Presentación!$C$2,VLOOKUP('P&amp;D'!A37,Tabla24[],MATCH(Presentación!$C$1,Tabla24[#Headers],0),0),IF(VLOOKUP('P&amp;D'!A37,Tabla24[[ID]:[Operación]],7,0)="Suma",SUM(OFFSET(Tabla24[[#Headers],[Operación]],MATCH('P&amp;D'!A37,Tabla24[ID],0),MATCH(Presentación!$C$1,Tabla24[[#Headers],[Enero]:[Diciembre]],0),1,MATCH(Presentación!$C$2,Tabla24[[#Headers],[Enero]:[Diciembre]],0)-MATCH(Presentación!$C$1,Tabla24[[#Headers],[Enero]:[Diciembre]],0)+1)),IF(VLOOKUP('P&amp;D'!A37,Tabla24[[ID]:[Operación]],7,0)="Promedio",AVERAGE(OFFSET(Tabla24[[#Headers],[Operación]],MATCH('P&amp;D'!A37,Tabla24[ID],0),MATCH(Presentación!$C$1,Tabla24[[#Headers],[Enero]:[Diciembre]],0),1,MATCH(Presentación!$C$2,Tabla24[[#Headers],[Enero]:[Diciembre]],0)-MATCH(Presentación!$C$1,Tabla24[[#Headers],[Enero]:[Diciembre]],0)+1)),IF(VLOOKUP('P&amp;D'!A37,Tabla24[[ID]:[Operación]],7,0)="Acumulativo",IF(ISTEXT(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f>
        <v>0</v>
      </c>
      <c r="G37" s="86" t="s">
        <v>192</v>
      </c>
      <c r="H37" s="87" t="s">
        <v>908</v>
      </c>
      <c r="I37" s="42">
        <f>IF(VLOOKUP($A37,Tabla243[],MATCH('P&amp;D'!I$14,Tabla243[#Headers],0),0)="","",VLOOKUP($A37,Tabla243[],MATCH('P&amp;D'!I$14,Tabla243[#Headers],0),0))</f>
        <v>0</v>
      </c>
      <c r="J37" s="42">
        <f>IF(VLOOKUP($A37,Tabla243[],MATCH('P&amp;D'!J$14,Tabla243[#Headers],0),0)="","",VLOOKUP($A37,Tabla243[],MATCH('P&amp;D'!J$14,Tabla243[#Headers],0),0))</f>
        <v>0</v>
      </c>
      <c r="K37" s="42">
        <f>IF(VLOOKUP($A37,Tabla243[],MATCH('P&amp;D'!K$14,Tabla243[#Headers],0),0)="","",VLOOKUP($A37,Tabla243[],MATCH('P&amp;D'!K$14,Tabla243[#Headers],0),0))</f>
        <v>0</v>
      </c>
      <c r="L37" s="42">
        <v>1</v>
      </c>
      <c r="M37" s="42">
        <v>0</v>
      </c>
      <c r="N37" s="42">
        <v>0</v>
      </c>
      <c r="O37" s="42">
        <v>0</v>
      </c>
      <c r="P37" s="42">
        <v>0</v>
      </c>
      <c r="Q37" s="42" t="s">
        <v>1062</v>
      </c>
      <c r="R37" s="42" t="str">
        <f>IF(VLOOKUP($A37,Tabla243[],MATCH('P&amp;D'!R$14,Tabla243[#Headers],0),0)="","",VLOOKUP($A37,Tabla243[],MATCH('P&amp;D'!R$14,Tabla243[#Headers],0),0))</f>
        <v/>
      </c>
      <c r="S37" s="42" t="str">
        <f>IF(VLOOKUP($A37,Tabla243[],MATCH('P&amp;D'!S$14,Tabla243[#Headers],0),0)="","",VLOOKUP($A37,Tabla243[],MATCH('P&amp;D'!S$14,Tabla243[#Headers],0),0))</f>
        <v/>
      </c>
      <c r="T37" s="42" t="str">
        <f>IF(VLOOKUP($A37,Tabla243[],MATCH('P&amp;D'!T$14,Tabla243[#Headers],0),0)="","",VLOOKUP($A37,Tabla243[],MATCH('P&amp;D'!T$14,Tabla243[#Headers],0),0))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0</v>
      </c>
      <c r="V37" s="44" t="str">
        <f ca="1">IF(OR(Presentación!$C$1="",Presentación!$C$2=""),"-",IF(OR(OR(U37="",U37="-"),F37=0),"N/A",IF(U37/F37&gt;1,1,U37/F37)))</f>
        <v>N/A</v>
      </c>
      <c r="W37" s="307" t="s">
        <v>938</v>
      </c>
      <c r="X37" s="88" t="s">
        <v>939</v>
      </c>
      <c r="Y37" s="89" t="s">
        <v>940</v>
      </c>
      <c r="Z37" s="88"/>
    </row>
    <row r="38" spans="1:26" ht="99.95" customHeight="1" thickBot="1" x14ac:dyDescent="0.25">
      <c r="A38" s="62" t="s">
        <v>396</v>
      </c>
      <c r="B38" s="293"/>
      <c r="C38" s="123" t="s">
        <v>129</v>
      </c>
      <c r="D38" s="123" t="s">
        <v>130</v>
      </c>
      <c r="E38" s="82" t="s">
        <v>76</v>
      </c>
      <c r="F38" s="41">
        <f ca="1">IF(OR(Presentación!$C$1="",Presentación!$C$2=""),"-",IF(Presentación!$C$1=Presentación!$C$2,VLOOKUP('P&amp;D'!A38,Tabla24[],MATCH(Presentación!$C$1,Tabla24[#Headers],0),0),IF(VLOOKUP('P&amp;D'!A38,Tabla24[[ID]:[Operación]],7,0)="Suma",SUM(OFFSET(Tabla24[[#Headers],[Operación]],MATCH('P&amp;D'!A38,Tabla24[ID],0),MATCH(Presentación!$C$1,Tabla24[[#Headers],[Enero]:[Diciembre]],0),1,MATCH(Presentación!$C$2,Tabla24[[#Headers],[Enero]:[Diciembre]],0)-MATCH(Presentación!$C$1,Tabla24[[#Headers],[Enero]:[Diciembre]],0)+1)),IF(VLOOKUP('P&amp;D'!A38,Tabla24[[ID]:[Operación]],7,0)="Promedio",AVERAGE(OFFSET(Tabla24[[#Headers],[Operación]],MATCH('P&amp;D'!A38,Tabla24[ID],0),MATCH(Presentación!$C$1,Tabla24[[#Headers],[Enero]:[Diciembre]],0),1,MATCH(Presentación!$C$2,Tabla24[[#Headers],[Enero]:[Diciembre]],0)-MATCH(Presentación!$C$1,Tabla24[[#Headers],[Enero]:[Diciembre]],0)+1)),IF(VLOOKUP('P&amp;D'!A38,Tabla24[[ID]:[Operación]],7,0)="Acumulativo",IF(ISTEXT(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f>
        <v>3</v>
      </c>
      <c r="G38" s="86" t="s">
        <v>747</v>
      </c>
      <c r="H38" s="124" t="s">
        <v>909</v>
      </c>
      <c r="I38" s="42">
        <f>IF(VLOOKUP($A38,Tabla243[],MATCH('P&amp;D'!I$14,Tabla243[#Headers],0),0)="","",VLOOKUP($A38,Tabla243[],MATCH('P&amp;D'!I$14,Tabla243[#Headers],0),0))</f>
        <v>0</v>
      </c>
      <c r="J38" s="42">
        <f>IF(VLOOKUP($A38,Tabla243[],MATCH('P&amp;D'!J$14,Tabla243[#Headers],0),0)="","",VLOOKUP($A38,Tabla243[],MATCH('P&amp;D'!J$14,Tabla243[#Headers],0),0))</f>
        <v>0</v>
      </c>
      <c r="K38" s="42">
        <f>IF(VLOOKUP($A38,Tabla243[],MATCH('P&amp;D'!K$14,Tabla243[#Headers],0),0)="","",VLOOKUP($A38,Tabla243[],MATCH('P&amp;D'!K$14,Tabla243[#Headers],0),0))</f>
        <v>2</v>
      </c>
      <c r="L38" s="42">
        <v>1</v>
      </c>
      <c r="M38" s="42">
        <v>1</v>
      </c>
      <c r="N38" s="42">
        <v>1</v>
      </c>
      <c r="O38" s="42">
        <v>2</v>
      </c>
      <c r="P38" s="42">
        <v>0</v>
      </c>
      <c r="Q38" s="42">
        <v>2</v>
      </c>
      <c r="R38" s="42" t="str">
        <f>IF(VLOOKUP($A38,Tabla243[],MATCH('P&amp;D'!R$14,Tabla243[#Headers],0),0)="","",VLOOKUP($A38,Tabla243[],MATCH('P&amp;D'!R$14,Tabla243[#Headers],0),0))</f>
        <v/>
      </c>
      <c r="S38" s="42" t="str">
        <f>IF(VLOOKUP($A38,Tabla243[],MATCH('P&amp;D'!S$14,Tabla243[#Headers],0),0)="","",VLOOKUP($A38,Tabla243[],MATCH('P&amp;D'!S$14,Tabla243[#Headers],0),0))</f>
        <v/>
      </c>
      <c r="T38" s="42" t="str">
        <f>IF(VLOOKUP($A38,Tabla243[],MATCH('P&amp;D'!T$14,Tabla243[#Headers],0),0)="","",VLOOKUP($A38,Tabla243[],MATCH('P&amp;D'!T$14,Tabla243[#Headers],0),0))</f>
        <v/>
      </c>
      <c r="U38" s="43">
        <f ca="1">IF(OR(Presentación!$C$1="",Presentación!$C$2=""),"-",IF(Presentación!$C$1=Presentación!$C$2,IF(VLOOKUP(A38,INDIRECT("A15:T"&amp;COUNTA($A:$A)+14),MATCH(Presentación!$C$1,$I$14:$U$14,0)+8,0)="",0,VLOOKUP(A38,INDIRECT("A15:T"&amp;COUNTA($A:$A)+14),MATCH(Presentación!$C$1,$I$14:$U$14,0)+8,0)),IF(VLOOKUP(A38,Tabla24[[ID]:[Operación]],7,0)="Suma",SUM(OFFSET($H$14,MATCH(A38,INDIRECT("A15:A"&amp;COUNTA($A:$A)+14),0),MATCH(Presentación!$C$1,$I$14:$U$14,0),1,MATCH(Presentación!$C$2,$I$14:$U$14,0)-MATCH(Presentación!$C$1,$I$14:$U$14,0)+1)),IF(VLOOKUP(A38,Tabla24[[ID]:[Operación]],7,0)="Promedio",IFERROR(AVERAGE(OFFSET($H$14,MATCH(A38,INDIRECT("A15:A"&amp;COUNTA($A:$A)+14),0),MATCH(Presentación!$C$1,$I$14:$U$14,0),1,MATCH(Presentación!$C$2,$I$14:$U$14,0)-MATCH(Presentación!$C$1,$I$14:$U$14,0)+1)),0),IF(VLOOKUP(A38,Tabla24[[ID]:[Operación]],7,0)="Acumulativo",IF(ISTEXT(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0,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f>
        <v>4</v>
      </c>
      <c r="V38" s="44">
        <f ca="1">IF(OR(Presentación!$C$1="",Presentación!$C$2=""),"-",IF(OR(OR(U38="",U38="-"),F38=0),"N/A",IF(U38/F38&gt;1,1,U38/F38)))</f>
        <v>1</v>
      </c>
      <c r="W38" s="307"/>
      <c r="X38" s="88" t="s">
        <v>941</v>
      </c>
      <c r="Y38" s="89" t="s">
        <v>942</v>
      </c>
      <c r="Z38" s="88"/>
    </row>
    <row r="39" spans="1:26" ht="99.95" customHeight="1" thickBot="1" x14ac:dyDescent="0.25">
      <c r="A39" s="62" t="s">
        <v>397</v>
      </c>
      <c r="B39" s="293"/>
      <c r="C39" s="82" t="s">
        <v>398</v>
      </c>
      <c r="D39" s="82" t="s">
        <v>399</v>
      </c>
      <c r="E39" s="82" t="s">
        <v>76</v>
      </c>
      <c r="F39" s="41">
        <f ca="1">IF(OR(Presentación!$C$1="",Presentación!$C$2=""),"-",IF(Presentación!$C$1=Presentación!$C$2,VLOOKUP('P&amp;D'!A39,Tabla24[],MATCH(Presentación!$C$1,Tabla24[#Headers],0),0),IF(VLOOKUP('P&amp;D'!A39,Tabla24[[ID]:[Operación]],7,0)="Suma",SUM(OFFSET(Tabla24[[#Headers],[Operación]],MATCH('P&amp;D'!A39,Tabla24[ID],0),MATCH(Presentación!$C$1,Tabla24[[#Headers],[Enero]:[Diciembre]],0),1,MATCH(Presentación!$C$2,Tabla24[[#Headers],[Enero]:[Diciembre]],0)-MATCH(Presentación!$C$1,Tabla24[[#Headers],[Enero]:[Diciembre]],0)+1)),IF(VLOOKUP('P&amp;D'!A39,Tabla24[[ID]:[Operación]],7,0)="Promedio",AVERAGE(OFFSET(Tabla24[[#Headers],[Operación]],MATCH('P&amp;D'!A39,Tabla24[ID],0),MATCH(Presentación!$C$1,Tabla24[[#Headers],[Enero]:[Diciembre]],0),1,MATCH(Presentación!$C$2,Tabla24[[#Headers],[Enero]:[Diciembre]],0)-MATCH(Presentación!$C$1,Tabla24[[#Headers],[Enero]:[Diciembre]],0)+1)),IF(VLOOKUP('P&amp;D'!A39,Tabla24[[ID]:[Operación]],7,0)="Acumulativo",IF(ISTEXT(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f>
        <v>1</v>
      </c>
      <c r="G39" s="86" t="s">
        <v>747</v>
      </c>
      <c r="H39" s="87" t="s">
        <v>910</v>
      </c>
      <c r="I39" s="42">
        <f>IF(VLOOKUP($A39,Tabla243[],MATCH('P&amp;D'!I$14,Tabla243[#Headers],0),0)="","",VLOOKUP($A39,Tabla243[],MATCH('P&amp;D'!I$14,Tabla243[#Headers],0),0))</f>
        <v>1</v>
      </c>
      <c r="J39" s="42">
        <f>IF(VLOOKUP($A39,Tabla243[],MATCH('P&amp;D'!J$14,Tabla243[#Headers],0),0)="","",VLOOKUP($A39,Tabla243[],MATCH('P&amp;D'!J$14,Tabla243[#Headers],0),0))</f>
        <v>0</v>
      </c>
      <c r="K39" s="42">
        <f>IF(VLOOKUP($A39,Tabla243[],MATCH('P&amp;D'!K$14,Tabla243[#Headers],0),0)="","",VLOOKUP($A39,Tabla243[],MATCH('P&amp;D'!K$14,Tabla243[#Headers],0),0))</f>
        <v>0</v>
      </c>
      <c r="L39" s="42">
        <v>1</v>
      </c>
      <c r="M39" s="42">
        <v>0</v>
      </c>
      <c r="N39" s="42">
        <v>0</v>
      </c>
      <c r="O39" s="42">
        <v>1</v>
      </c>
      <c r="P39" s="42">
        <v>0</v>
      </c>
      <c r="Q39" s="42">
        <v>0</v>
      </c>
      <c r="R39" s="42" t="str">
        <f>IF(VLOOKUP($A39,Tabla243[],MATCH('P&amp;D'!R$14,Tabla243[#Headers],0),0)="","",VLOOKUP($A39,Tabla243[],MATCH('P&amp;D'!R$14,Tabla243[#Headers],0),0))</f>
        <v/>
      </c>
      <c r="S39" s="42" t="str">
        <f>IF(VLOOKUP($A39,Tabla243[],MATCH('P&amp;D'!S$14,Tabla243[#Headers],0),0)="","",VLOOKUP($A39,Tabla243[],MATCH('P&amp;D'!S$14,Tabla243[#Headers],0),0))</f>
        <v/>
      </c>
      <c r="T39" s="42" t="str">
        <f>IF(VLOOKUP($A39,Tabla243[],MATCH('P&amp;D'!T$14,Tabla243[#Headers],0),0)="","",VLOOKUP($A39,Tabla243[],MATCH('P&amp;D'!T$14,Tabla243[#Headers],0),0))</f>
        <v/>
      </c>
      <c r="U39" s="43">
        <f ca="1">IF(OR(Presentación!$C$1="",Presentación!$C$2=""),"-",IF(Presentación!$C$1=Presentación!$C$2,IF(VLOOKUP(A39,INDIRECT("A15:T"&amp;COUNTA($A:$A)+14),MATCH(Presentación!$C$1,$I$14:$U$14,0)+8,0)="",0,VLOOKUP(A39,INDIRECT("A15:T"&amp;COUNTA($A:$A)+14),MATCH(Presentación!$C$1,$I$14:$U$14,0)+8,0)),IF(VLOOKUP(A39,Tabla24[[ID]:[Operación]],7,0)="Suma",SUM(OFFSET($H$14,MATCH(A39,INDIRECT("A15:A"&amp;COUNTA($A:$A)+14),0),MATCH(Presentación!$C$1,$I$14:$U$14,0),1,MATCH(Presentación!$C$2,$I$14:$U$14,0)-MATCH(Presentación!$C$1,$I$14:$U$14,0)+1)),IF(VLOOKUP(A39,Tabla24[[ID]:[Operación]],7,0)="Promedio",IFERROR(AVERAGE(OFFSET($H$14,MATCH(A39,INDIRECT("A15:A"&amp;COUNTA($A:$A)+14),0),MATCH(Presentación!$C$1,$I$14:$U$14,0),1,MATCH(Presentación!$C$2,$I$14:$U$14,0)-MATCH(Presentación!$C$1,$I$14:$U$14,0)+1)),0),IF(VLOOKUP(A39,Tabla24[[ID]:[Operación]],7,0)="Acumulativo",IF(ISTEXT(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0,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f>
        <v>1</v>
      </c>
      <c r="V39" s="44">
        <f ca="1">IF(OR(Presentación!$C$1="",Presentación!$C$2=""),"-",IF(OR(OR(U39="",U39="-"),F39=0),"N/A",IF(U39/F39&gt;1,1,U39/F39)))</f>
        <v>1</v>
      </c>
      <c r="W39" s="307"/>
      <c r="X39" s="82" t="s">
        <v>943</v>
      </c>
      <c r="Y39" s="89" t="s">
        <v>944</v>
      </c>
      <c r="Z39" s="88"/>
    </row>
  </sheetData>
  <mergeCells count="33">
    <mergeCell ref="B5:Z5"/>
    <mergeCell ref="B6:G6"/>
    <mergeCell ref="H6:V6"/>
    <mergeCell ref="W6:Z6"/>
    <mergeCell ref="B7:Z7"/>
    <mergeCell ref="X32:X35"/>
    <mergeCell ref="Y13:Y14"/>
    <mergeCell ref="W23:W24"/>
    <mergeCell ref="X25:X28"/>
    <mergeCell ref="B8:Z8"/>
    <mergeCell ref="B9:Z10"/>
    <mergeCell ref="B11:Z12"/>
    <mergeCell ref="B13:B14"/>
    <mergeCell ref="C13:G13"/>
    <mergeCell ref="H13:H14"/>
    <mergeCell ref="I13:V13"/>
    <mergeCell ref="W13:W14"/>
    <mergeCell ref="X13:X14"/>
    <mergeCell ref="Z13:Z14"/>
    <mergeCell ref="B37:B39"/>
    <mergeCell ref="W15:W17"/>
    <mergeCell ref="B15:B17"/>
    <mergeCell ref="B18:B22"/>
    <mergeCell ref="B23:B24"/>
    <mergeCell ref="B25:B28"/>
    <mergeCell ref="B29:B32"/>
    <mergeCell ref="C29:C30"/>
    <mergeCell ref="B33:B35"/>
    <mergeCell ref="C34:C35"/>
    <mergeCell ref="W37:W39"/>
    <mergeCell ref="W18:W22"/>
    <mergeCell ref="W25:W28"/>
    <mergeCell ref="W30:W35"/>
  </mergeCells>
  <dataValidations count="2">
    <dataValidation type="list" allowBlank="1" showInputMessage="1" showErrorMessage="1" sqref="E15:E39">
      <formula1>"Unidad,Porcentaje,Monetario"</formula1>
    </dataValidation>
    <dataValidation type="list" allowBlank="1" showInputMessage="1" showErrorMessage="1" sqref="G15:G39">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LZ29"/>
  <sheetViews>
    <sheetView showGridLines="0" view="pageBreakPreview" topLeftCell="B10" zoomScale="20" zoomScaleNormal="60" zoomScaleSheetLayoutView="20" workbookViewId="0">
      <selection activeCell="G26" sqref="G26"/>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981</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165" customHeight="1" thickBot="1" x14ac:dyDescent="0.3">
      <c r="A15" s="23" t="s">
        <v>405</v>
      </c>
      <c r="B15" s="310" t="s">
        <v>211</v>
      </c>
      <c r="C15" s="300" t="s">
        <v>138</v>
      </c>
      <c r="D15" s="113" t="s">
        <v>406</v>
      </c>
      <c r="E15" s="113" t="s">
        <v>76</v>
      </c>
      <c r="F15" s="41">
        <f ca="1">IF(OR(Presentación!$C$1="",Presentación!$C$2=""),"-",IF(Presentación!$C$1=Presentación!$C$2,VLOOKUP(TIC!A15,Tabla24[],MATCH(Presentación!$C$1,Tabla24[#Headers],0),0),IF(VLOOKUP(TIC!A15,Tabla24[[ID]:[Operación]],7,0)="Suma",SUM(OFFSET(Tabla24[[#Headers],[Operación]],MATCH(TIC!A15,Tabla24[ID],0),MATCH(Presentación!$C$1,Tabla24[[#Headers],[Enero]:[Diciembre]],0),1,MATCH(Presentación!$C$2,Tabla24[[#Headers],[Enero]:[Diciembre]],0)-MATCH(Presentación!$C$1,Tabla24[[#Headers],[Enero]:[Diciembre]],0)+1)),IF(VLOOKUP(TIC!A15,Tabla24[[ID]:[Operación]],7,0)="Promedio",AVERAGE(OFFSET(Tabla24[[#Headers],[Operación]],MATCH(TIC!A15,Tabla24[ID],0),MATCH(Presentación!$C$1,Tabla24[[#Headers],[Enero]:[Diciembre]],0),1,MATCH(Presentación!$C$2,Tabla24[[#Headers],[Enero]:[Diciembre]],0)-MATCH(Presentación!$C$1,Tabla24[[#Headers],[Enero]:[Diciembre]],0)+1)),IF(VLOOKUP(TIC!A15,Tabla24[[ID]:[Operación]],7,0)="Acumulativo",IF(ISTEXT(VLOOKUP(TIC!A15,Tabla24[],COUNTA(OFFSET(Tabla24[[#Headers],[Operación]],MATCH(TIC!A15,Tabla24[ID],0),MATCH(Presentación!$C$1,Tabla24[[#Headers],[Enero]:[Diciembre]],0),1,MATCH(Presentación!$C$2,Tabla24[[#Headers],[Enero]:[Diciembre]],0)-MATCH(Presentación!$C$1,Tabla24[[#Headers],[Enero]:[Diciembre]],0)+1))+MATCH(Presentación!$C$1,Tabla24[[#Headers],[Enero]:[Diciembre]],0)-1+7,0)),"-",VLOOKUP(TIC!A15,Tabla24[],COUNTA(OFFSET(Tabla24[[#Headers],[Operación]],MATCH(TIC!A15,Tabla24[ID],0),MATCH(Presentación!$C$1,Tabla24[[#Headers],[Enero]:[Diciembre]],0),1,MATCH(Presentación!$C$2,Tabla24[[#Headers],[Enero]:[Diciembre]],0)-MATCH(Presentación!$C$1,Tabla24[[#Headers],[Enero]:[Diciembre]],0)+1))+MATCH(Presentación!$C$1,Tabla24[[#Headers],[Enero]:[Diciembre]],0)-1+7,0)),"-")))))</f>
        <v>0</v>
      </c>
      <c r="G15" s="116" t="s">
        <v>747</v>
      </c>
      <c r="H15" s="129" t="s">
        <v>980</v>
      </c>
      <c r="I15" s="42">
        <f>IF(VLOOKUP($A15,Tabla243[],MATCH(TIC!I$14,Tabla243[#Headers],0),0)="","",VLOOKUP($A15,Tabla243[],MATCH(TIC!I$14,Tabla243[#Headers],0),0))</f>
        <v>0</v>
      </c>
      <c r="J15" s="42">
        <f>IF(VLOOKUP($A15,Tabla243[],MATCH(TIC!J$14,Tabla243[#Headers],0),0)="","",VLOOKUP($A15,Tabla243[],MATCH(TIC!J$14,Tabla243[#Headers],0),0))</f>
        <v>1</v>
      </c>
      <c r="K15" s="42">
        <f>IF(VLOOKUP($A15,Tabla243[],MATCH(TIC!K$14,Tabla243[#Headers],0),0)="","",VLOOKUP($A15,Tabla243[],MATCH(TIC!K$14,Tabla243[#Headers],0),0))</f>
        <v>4</v>
      </c>
      <c r="L15" s="42">
        <v>6</v>
      </c>
      <c r="M15" s="42">
        <v>6</v>
      </c>
      <c r="N15" s="42">
        <v>6</v>
      </c>
      <c r="O15" s="42">
        <v>6</v>
      </c>
      <c r="P15" s="42">
        <v>0</v>
      </c>
      <c r="Q15" s="42">
        <v>0</v>
      </c>
      <c r="R15" s="42" t="str">
        <f>IF(VLOOKUP($A15,Tabla243[],MATCH(TIC!R$14,Tabla243[#Headers],0),0)="","",VLOOKUP($A15,Tabla243[],MATCH(TIC!R$14,Tabla243[#Headers],0),0))</f>
        <v/>
      </c>
      <c r="S15" s="42" t="str">
        <f>IF(VLOOKUP($A15,Tabla243[],MATCH(TIC!S$14,Tabla243[#Headers],0),0)="","",VLOOKUP($A15,Tabla243[],MATCH(TIC!S$14,Tabla243[#Headers],0),0))</f>
        <v/>
      </c>
      <c r="T15" s="42" t="str">
        <f>IF(VLOOKUP($A15,Tabla243[],MATCH(TIC!T$14,Tabla243[#Headers],0),0)="","",VLOOKUP($A15,Tabla243[],MATCH(TIC!T$14,Tabla243[#Headers],0),0))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6</v>
      </c>
      <c r="V15" s="44" t="str">
        <f ca="1">IF(OR(Presentación!$C$1="",Presentación!$C$2=""),"-",IF(OR(OR(U15="",U15="-"),F15=0),"N/A",IF(U15/F15&gt;1,1,U15/F15)))</f>
        <v>N/A</v>
      </c>
      <c r="W15" s="113" t="s">
        <v>791</v>
      </c>
      <c r="X15" s="113" t="s">
        <v>959</v>
      </c>
      <c r="Y15" s="129" t="s">
        <v>960</v>
      </c>
      <c r="Z15" s="129"/>
    </row>
    <row r="16" spans="1:1014" ht="99.95" customHeight="1" thickBot="1" x14ac:dyDescent="0.25">
      <c r="A16" s="62" t="s">
        <v>407</v>
      </c>
      <c r="B16" s="311"/>
      <c r="C16" s="300"/>
      <c r="D16" s="113" t="s">
        <v>408</v>
      </c>
      <c r="E16" s="113" t="s">
        <v>76</v>
      </c>
      <c r="F16" s="41">
        <f ca="1">IF(OR(Presentación!$C$1="",Presentación!$C$2=""),"-",IF(Presentación!$C$1=Presentación!$C$2,VLOOKUP(TIC!A16,Tabla24[],MATCH(Presentación!$C$1,Tabla24[#Headers],0),0),IF(VLOOKUP(TIC!A16,Tabla24[[ID]:[Operación]],7,0)="Suma",SUM(OFFSET(Tabla24[[#Headers],[Operación]],MATCH(TIC!A16,Tabla24[ID],0),MATCH(Presentación!$C$1,Tabla24[[#Headers],[Enero]:[Diciembre]],0),1,MATCH(Presentación!$C$2,Tabla24[[#Headers],[Enero]:[Diciembre]],0)-MATCH(Presentación!$C$1,Tabla24[[#Headers],[Enero]:[Diciembre]],0)+1)),IF(VLOOKUP(TIC!A16,Tabla24[[ID]:[Operación]],7,0)="Promedio",AVERAGE(OFFSET(Tabla24[[#Headers],[Operación]],MATCH(TIC!A16,Tabla24[ID],0),MATCH(Presentación!$C$1,Tabla24[[#Headers],[Enero]:[Diciembre]],0),1,MATCH(Presentación!$C$2,Tabla24[[#Headers],[Enero]:[Diciembre]],0)-MATCH(Presentación!$C$1,Tabla24[[#Headers],[Enero]:[Diciembre]],0)+1)),IF(VLOOKUP(TIC!A16,Tabla24[[ID]:[Operación]],7,0)="Acumulativo",IF(ISTEXT(VLOOKUP(TIC!A16,Tabla24[],COUNTA(OFFSET(Tabla24[[#Headers],[Operación]],MATCH(TIC!A16,Tabla24[ID],0),MATCH(Presentación!$C$1,Tabla24[[#Headers],[Enero]:[Diciembre]],0),1,MATCH(Presentación!$C$2,Tabla24[[#Headers],[Enero]:[Diciembre]],0)-MATCH(Presentación!$C$1,Tabla24[[#Headers],[Enero]:[Diciembre]],0)+1))+MATCH(Presentación!$C$1,Tabla24[[#Headers],[Enero]:[Diciembre]],0)-1+7,0)),"-",VLOOKUP(TIC!A16,Tabla24[],COUNTA(OFFSET(Tabla24[[#Headers],[Operación]],MATCH(TIC!A16,Tabla24[ID],0),MATCH(Presentación!$C$1,Tabla24[[#Headers],[Enero]:[Diciembre]],0),1,MATCH(Presentación!$C$2,Tabla24[[#Headers],[Enero]:[Diciembre]],0)-MATCH(Presentación!$C$1,Tabla24[[#Headers],[Enero]:[Diciembre]],0)+1))+MATCH(Presentación!$C$1,Tabla24[[#Headers],[Enero]:[Diciembre]],0)-1+7,0)),"-")))))</f>
        <v>1</v>
      </c>
      <c r="G16" s="116" t="s">
        <v>747</v>
      </c>
      <c r="H16" s="129" t="s">
        <v>945</v>
      </c>
      <c r="I16" s="42">
        <f>IF(VLOOKUP($A16,Tabla243[],MATCH(TIC!I$14,Tabla243[#Headers],0),0)="","",VLOOKUP($A16,Tabla243[],MATCH(TIC!I$14,Tabla243[#Headers],0),0))</f>
        <v>0</v>
      </c>
      <c r="J16" s="42">
        <f>IF(VLOOKUP($A16,Tabla243[],MATCH(TIC!J$14,Tabla243[#Headers],0),0)="","",VLOOKUP($A16,Tabla243[],MATCH(TIC!J$14,Tabla243[#Headers],0),0))</f>
        <v>0</v>
      </c>
      <c r="K16" s="42">
        <f>IF(VLOOKUP($A16,Tabla243[],MATCH(TIC!K$14,Tabla243[#Headers],0),0)="","",VLOOKUP($A16,Tabla243[],MATCH(TIC!K$14,Tabla243[#Headers],0),0))</f>
        <v>0</v>
      </c>
      <c r="L16" s="42">
        <v>0</v>
      </c>
      <c r="M16" s="42">
        <v>0</v>
      </c>
      <c r="N16" s="42">
        <v>1</v>
      </c>
      <c r="O16" s="42">
        <v>1</v>
      </c>
      <c r="P16" s="42">
        <v>0</v>
      </c>
      <c r="Q16" s="42">
        <v>0</v>
      </c>
      <c r="R16" s="42" t="str">
        <f>IF(VLOOKUP($A16,Tabla243[],MATCH(TIC!R$14,Tabla243[#Headers],0),0)="","",VLOOKUP($A16,Tabla243[],MATCH(TIC!R$14,Tabla243[#Headers],0),0))</f>
        <v/>
      </c>
      <c r="S16" s="42" t="str">
        <f>IF(VLOOKUP($A16,Tabla243[],MATCH(TIC!S$14,Tabla243[#Headers],0),0)="","",VLOOKUP($A16,Tabla243[],MATCH(TIC!S$14,Tabla243[#Headers],0),0))</f>
        <v/>
      </c>
      <c r="T16" s="42" t="str">
        <f>IF(VLOOKUP($A16,Tabla243[],MATCH(TIC!T$14,Tabla243[#Headers],0),0)="","",VLOOKUP($A16,Tabla243[],MATCH(TIC!T$14,Tabla243[#Headers],0),0))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13" t="s">
        <v>791</v>
      </c>
      <c r="X16" s="113" t="s">
        <v>959</v>
      </c>
      <c r="Y16" s="129" t="s">
        <v>961</v>
      </c>
      <c r="Z16" s="129"/>
    </row>
    <row r="17" spans="1:26" ht="99.95" customHeight="1" thickBot="1" x14ac:dyDescent="0.25">
      <c r="A17" s="62" t="s">
        <v>409</v>
      </c>
      <c r="B17" s="311"/>
      <c r="C17" s="300"/>
      <c r="D17" s="113" t="s">
        <v>410</v>
      </c>
      <c r="E17" s="113" t="s">
        <v>76</v>
      </c>
      <c r="F17" s="41">
        <f ca="1">IF(OR(Presentación!$C$1="",Presentación!$C$2=""),"-",IF(Presentación!$C$1=Presentación!$C$2,VLOOKUP(TIC!A17,Tabla24[],MATCH(Presentación!$C$1,Tabla24[#Headers],0),0),IF(VLOOKUP(TIC!A17,Tabla24[[ID]:[Operación]],7,0)="Suma",SUM(OFFSET(Tabla24[[#Headers],[Operación]],MATCH(TIC!A17,Tabla24[ID],0),MATCH(Presentación!$C$1,Tabla24[[#Headers],[Enero]:[Diciembre]],0),1,MATCH(Presentación!$C$2,Tabla24[[#Headers],[Enero]:[Diciembre]],0)-MATCH(Presentación!$C$1,Tabla24[[#Headers],[Enero]:[Diciembre]],0)+1)),IF(VLOOKUP(TIC!A17,Tabla24[[ID]:[Operación]],7,0)="Promedio",AVERAGE(OFFSET(Tabla24[[#Headers],[Operación]],MATCH(TIC!A17,Tabla24[ID],0),MATCH(Presentación!$C$1,Tabla24[[#Headers],[Enero]:[Diciembre]],0),1,MATCH(Presentación!$C$2,Tabla24[[#Headers],[Enero]:[Diciembre]],0)-MATCH(Presentación!$C$1,Tabla24[[#Headers],[Enero]:[Diciembre]],0)+1)),IF(VLOOKUP(TIC!A17,Tabla24[[ID]:[Operación]],7,0)="Acumulativo",IF(ISTEXT(VLOOKUP(TIC!A17,Tabla24[],COUNTA(OFFSET(Tabla24[[#Headers],[Operación]],MATCH(TIC!A17,Tabla24[ID],0),MATCH(Presentación!$C$1,Tabla24[[#Headers],[Enero]:[Diciembre]],0),1,MATCH(Presentación!$C$2,Tabla24[[#Headers],[Enero]:[Diciembre]],0)-MATCH(Presentación!$C$1,Tabla24[[#Headers],[Enero]:[Diciembre]],0)+1))+MATCH(Presentación!$C$1,Tabla24[[#Headers],[Enero]:[Diciembre]],0)-1+7,0)),"-",VLOOKUP(TIC!A17,Tabla24[],COUNTA(OFFSET(Tabla24[[#Headers],[Operación]],MATCH(TIC!A17,Tabla24[ID],0),MATCH(Presentación!$C$1,Tabla24[[#Headers],[Enero]:[Diciembre]],0),1,MATCH(Presentación!$C$2,Tabla24[[#Headers],[Enero]:[Diciembre]],0)-MATCH(Presentación!$C$1,Tabla24[[#Headers],[Enero]:[Diciembre]],0)+1))+MATCH(Presentación!$C$1,Tabla24[[#Headers],[Enero]:[Diciembre]],0)-1+7,0)),"-")))))</f>
        <v>0</v>
      </c>
      <c r="G17" s="116" t="s">
        <v>192</v>
      </c>
      <c r="H17" s="129" t="s">
        <v>946</v>
      </c>
      <c r="I17" s="42">
        <f>IF(VLOOKUP($A17,Tabla243[],MATCH(TIC!I$14,Tabla243[#Headers],0),0)="","",VLOOKUP($A17,Tabla243[],MATCH(TIC!I$14,Tabla243[#Headers],0),0))</f>
        <v>0</v>
      </c>
      <c r="J17" s="42">
        <f>IF(VLOOKUP($A17,Tabla243[],MATCH(TIC!J$14,Tabla243[#Headers],0),0)="","",VLOOKUP($A17,Tabla243[],MATCH(TIC!J$14,Tabla243[#Headers],0),0))</f>
        <v>1</v>
      </c>
      <c r="K17" s="42">
        <f>IF(VLOOKUP($A17,Tabla243[],MATCH(TIC!K$14,Tabla243[#Headers],0),0)="","",VLOOKUP($A17,Tabla243[],MATCH(TIC!K$14,Tabla243[#Headers],0),0))</f>
        <v>0</v>
      </c>
      <c r="L17" s="42">
        <v>0</v>
      </c>
      <c r="M17" s="42">
        <v>0</v>
      </c>
      <c r="N17" s="42">
        <v>1</v>
      </c>
      <c r="O17" s="42">
        <v>1</v>
      </c>
      <c r="P17" s="42">
        <v>0</v>
      </c>
      <c r="Q17" s="42">
        <v>0</v>
      </c>
      <c r="R17" s="42" t="str">
        <f>IF(VLOOKUP($A17,Tabla243[],MATCH(TIC!R$14,Tabla243[#Headers],0),0)="","",VLOOKUP($A17,Tabla243[],MATCH(TIC!R$14,Tabla243[#Headers],0),0))</f>
        <v/>
      </c>
      <c r="S17" s="42" t="str">
        <f>IF(VLOOKUP($A17,Tabla243[],MATCH(TIC!S$14,Tabla243[#Headers],0),0)="","",VLOOKUP($A17,Tabla243[],MATCH(TIC!S$14,Tabla243[#Headers],0),0))</f>
        <v/>
      </c>
      <c r="T17" s="42" t="str">
        <f>IF(VLOOKUP($A17,Tabla243[],MATCH(TIC!T$14,Tabla243[#Headers],0),0)="","",VLOOKUP($A17,Tabla243[],MATCH(TIC!T$14,Tabla243[#Headers],0),0))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t="str">
        <f ca="1">IF(OR(Presentación!$C$1="",Presentación!$C$2=""),"-",IF(OR(OR(U17="",U17="-"),F17=0),"N/A",IF(U17/F17&gt;1,1,U17/F17)))</f>
        <v>N/A</v>
      </c>
      <c r="W17" s="113" t="s">
        <v>791</v>
      </c>
      <c r="X17" s="113" t="s">
        <v>959</v>
      </c>
      <c r="Y17" s="113" t="s">
        <v>678</v>
      </c>
      <c r="Z17" s="129"/>
    </row>
    <row r="18" spans="1:26" ht="174.95" customHeight="1" thickBot="1" x14ac:dyDescent="0.25">
      <c r="A18" s="62" t="s">
        <v>411</v>
      </c>
      <c r="B18" s="312"/>
      <c r="C18" s="113" t="s">
        <v>412</v>
      </c>
      <c r="D18" s="113" t="s">
        <v>413</v>
      </c>
      <c r="E18" s="113" t="s">
        <v>76</v>
      </c>
      <c r="F18" s="41">
        <f ca="1">IF(OR(Presentación!$C$1="",Presentación!$C$2=""),"-",IF(Presentación!$C$1=Presentación!$C$2,VLOOKUP(TIC!A18,Tabla24[],MATCH(Presentación!$C$1,Tabla24[#Headers],0),0),IF(VLOOKUP(TIC!A18,Tabla24[[ID]:[Operación]],7,0)="Suma",SUM(OFFSET(Tabla24[[#Headers],[Operación]],MATCH(TIC!A18,Tabla24[ID],0),MATCH(Presentación!$C$1,Tabla24[[#Headers],[Enero]:[Diciembre]],0),1,MATCH(Presentación!$C$2,Tabla24[[#Headers],[Enero]:[Diciembre]],0)-MATCH(Presentación!$C$1,Tabla24[[#Headers],[Enero]:[Diciembre]],0)+1)),IF(VLOOKUP(TIC!A18,Tabla24[[ID]:[Operación]],7,0)="Promedio",AVERAGE(OFFSET(Tabla24[[#Headers],[Operación]],MATCH(TIC!A18,Tabla24[ID],0),MATCH(Presentación!$C$1,Tabla24[[#Headers],[Enero]:[Diciembre]],0),1,MATCH(Presentación!$C$2,Tabla24[[#Headers],[Enero]:[Diciembre]],0)-MATCH(Presentación!$C$1,Tabla24[[#Headers],[Enero]:[Diciembre]],0)+1)),IF(VLOOKUP(TIC!A18,Tabla24[[ID]:[Operación]],7,0)="Acumulativo",IF(ISTEXT(VLOOKUP(TIC!A18,Tabla24[],COUNTA(OFFSET(Tabla24[[#Headers],[Operación]],MATCH(TIC!A18,Tabla24[ID],0),MATCH(Presentación!$C$1,Tabla24[[#Headers],[Enero]:[Diciembre]],0),1,MATCH(Presentación!$C$2,Tabla24[[#Headers],[Enero]:[Diciembre]],0)-MATCH(Presentación!$C$1,Tabla24[[#Headers],[Enero]:[Diciembre]],0)+1))+MATCH(Presentación!$C$1,Tabla24[[#Headers],[Enero]:[Diciembre]],0)-1+7,0)),"-",VLOOKUP(TIC!A18,Tabla24[],COUNTA(OFFSET(Tabla24[[#Headers],[Operación]],MATCH(TIC!A18,Tabla24[ID],0),MATCH(Presentación!$C$1,Tabla24[[#Headers],[Enero]:[Diciembre]],0),1,MATCH(Presentación!$C$2,Tabla24[[#Headers],[Enero]:[Diciembre]],0)-MATCH(Presentación!$C$1,Tabla24[[#Headers],[Enero]:[Diciembre]],0)+1))+MATCH(Presentación!$C$1,Tabla24[[#Headers],[Enero]:[Diciembre]],0)-1+7,0)),"-")))))</f>
        <v>0</v>
      </c>
      <c r="G18" s="116" t="s">
        <v>747</v>
      </c>
      <c r="H18" s="129" t="s">
        <v>947</v>
      </c>
      <c r="I18" s="42">
        <f>IF(VLOOKUP($A18,Tabla243[],MATCH(TIC!I$14,Tabla243[#Headers],0),0)="","",VLOOKUP($A18,Tabla243[],MATCH(TIC!I$14,Tabla243[#Headers],0),0))</f>
        <v>0</v>
      </c>
      <c r="J18" s="42">
        <f>IF(VLOOKUP($A18,Tabla243[],MATCH(TIC!J$14,Tabla243[#Headers],0),0)="","",VLOOKUP($A18,Tabla243[],MATCH(TIC!J$14,Tabla243[#Headers],0),0))</f>
        <v>0</v>
      </c>
      <c r="K18" s="42">
        <f>IF(VLOOKUP($A18,Tabla243[],MATCH(TIC!K$14,Tabla243[#Headers],0),0)="","",VLOOKUP($A18,Tabla243[],MATCH(TIC!K$14,Tabla243[#Headers],0),0))</f>
        <v>0</v>
      </c>
      <c r="L18" s="42">
        <v>0</v>
      </c>
      <c r="M18" s="42">
        <v>0</v>
      </c>
      <c r="N18" s="42">
        <v>0</v>
      </c>
      <c r="O18" s="42">
        <v>0</v>
      </c>
      <c r="P18" s="42">
        <v>0</v>
      </c>
      <c r="Q18" s="42">
        <v>0</v>
      </c>
      <c r="R18" s="42" t="str">
        <f>IF(VLOOKUP($A18,Tabla243[],MATCH(TIC!R$14,Tabla243[#Headers],0),0)="","",VLOOKUP($A18,Tabla243[],MATCH(TIC!R$14,Tabla243[#Headers],0),0))</f>
        <v/>
      </c>
      <c r="S18" s="42" t="str">
        <f>IF(VLOOKUP($A18,Tabla243[],MATCH(TIC!S$14,Tabla243[#Headers],0),0)="","",VLOOKUP($A18,Tabla243[],MATCH(TIC!S$14,Tabla243[#Headers],0),0))</f>
        <v/>
      </c>
      <c r="T18" s="42" t="str">
        <f>IF(VLOOKUP($A18,Tabla243[],MATCH(TIC!T$14,Tabla243[#Headers],0),0)="","",VLOOKUP($A18,Tabla243[],MATCH(TIC!T$14,Tabla243[#Headers],0),0))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13" t="s">
        <v>791</v>
      </c>
      <c r="X18" s="113" t="s">
        <v>959</v>
      </c>
      <c r="Y18" s="129" t="s">
        <v>962</v>
      </c>
      <c r="Z18" s="129"/>
    </row>
    <row r="19" spans="1:26" ht="174.95" customHeight="1" thickBot="1" x14ac:dyDescent="0.25">
      <c r="A19" s="62" t="s">
        <v>414</v>
      </c>
      <c r="B19" s="310" t="s">
        <v>415</v>
      </c>
      <c r="C19" s="128" t="s">
        <v>416</v>
      </c>
      <c r="D19" s="113" t="s">
        <v>417</v>
      </c>
      <c r="E19" s="113" t="s">
        <v>76</v>
      </c>
      <c r="F19" s="41">
        <f ca="1">IF(OR(Presentación!$C$1="",Presentación!$C$2=""),"-",IF(Presentación!$C$1=Presentación!$C$2,VLOOKUP(TIC!A19,Tabla24[],MATCH(Presentación!$C$1,Tabla24[#Headers],0),0),IF(VLOOKUP(TIC!A19,Tabla24[[ID]:[Operación]],7,0)="Suma",SUM(OFFSET(Tabla24[[#Headers],[Operación]],MATCH(TIC!A19,Tabla24[ID],0),MATCH(Presentación!$C$1,Tabla24[[#Headers],[Enero]:[Diciembre]],0),1,MATCH(Presentación!$C$2,Tabla24[[#Headers],[Enero]:[Diciembre]],0)-MATCH(Presentación!$C$1,Tabla24[[#Headers],[Enero]:[Diciembre]],0)+1)),IF(VLOOKUP(TIC!A19,Tabla24[[ID]:[Operación]],7,0)="Promedio",AVERAGE(OFFSET(Tabla24[[#Headers],[Operación]],MATCH(TIC!A19,Tabla24[ID],0),MATCH(Presentación!$C$1,Tabla24[[#Headers],[Enero]:[Diciembre]],0),1,MATCH(Presentación!$C$2,Tabla24[[#Headers],[Enero]:[Diciembre]],0)-MATCH(Presentación!$C$1,Tabla24[[#Headers],[Enero]:[Diciembre]],0)+1)),IF(VLOOKUP(TIC!A19,Tabla24[[ID]:[Operación]],7,0)="Acumulativo",IF(ISTEXT(VLOOKUP(TIC!A19,Tabla24[],COUNTA(OFFSET(Tabla24[[#Headers],[Operación]],MATCH(TIC!A19,Tabla24[ID],0),MATCH(Presentación!$C$1,Tabla24[[#Headers],[Enero]:[Diciembre]],0),1,MATCH(Presentación!$C$2,Tabla24[[#Headers],[Enero]:[Diciembre]],0)-MATCH(Presentación!$C$1,Tabla24[[#Headers],[Enero]:[Diciembre]],0)+1))+MATCH(Presentación!$C$1,Tabla24[[#Headers],[Enero]:[Diciembre]],0)-1+7,0)),"-",VLOOKUP(TIC!A19,Tabla24[],COUNTA(OFFSET(Tabla24[[#Headers],[Operación]],MATCH(TIC!A19,Tabla24[ID],0),MATCH(Presentación!$C$1,Tabla24[[#Headers],[Enero]:[Diciembre]],0),1,MATCH(Presentación!$C$2,Tabla24[[#Headers],[Enero]:[Diciembre]],0)-MATCH(Presentación!$C$1,Tabla24[[#Headers],[Enero]:[Diciembre]],0)+1))+MATCH(Presentación!$C$1,Tabla24[[#Headers],[Enero]:[Diciembre]],0)-1+7,0)),"-")))))</f>
        <v>0</v>
      </c>
      <c r="G19" s="116" t="s">
        <v>747</v>
      </c>
      <c r="H19" s="129" t="s">
        <v>948</v>
      </c>
      <c r="I19" s="42">
        <f>IF(VLOOKUP($A19,Tabla243[],MATCH(TIC!I$14,Tabla243[#Headers],0),0)="","",VLOOKUP($A19,Tabla243[],MATCH(TIC!I$14,Tabla243[#Headers],0),0))</f>
        <v>0</v>
      </c>
      <c r="J19" s="42">
        <f>IF(VLOOKUP($A19,Tabla243[],MATCH(TIC!J$14,Tabla243[#Headers],0),0)="","",VLOOKUP($A19,Tabla243[],MATCH(TIC!J$14,Tabla243[#Headers],0),0))</f>
        <v>0</v>
      </c>
      <c r="K19" s="42">
        <f>IF(VLOOKUP($A19,Tabla243[],MATCH(TIC!K$14,Tabla243[#Headers],0),0)="","",VLOOKUP($A19,Tabla243[],MATCH(TIC!K$14,Tabla243[#Headers],0),0))</f>
        <v>1</v>
      </c>
      <c r="L19" s="42">
        <v>1</v>
      </c>
      <c r="M19" s="42">
        <v>1</v>
      </c>
      <c r="N19" s="42">
        <v>0</v>
      </c>
      <c r="O19" s="42">
        <v>0</v>
      </c>
      <c r="P19" s="42">
        <v>0</v>
      </c>
      <c r="Q19" s="42">
        <v>0</v>
      </c>
      <c r="R19" s="42" t="str">
        <f>IF(VLOOKUP($A19,Tabla243[],MATCH(TIC!R$14,Tabla243[#Headers],0),0)="","",VLOOKUP($A19,Tabla243[],MATCH(TIC!R$14,Tabla243[#Headers],0),0))</f>
        <v/>
      </c>
      <c r="S19" s="42" t="str">
        <f>IF(VLOOKUP($A19,Tabla243[],MATCH(TIC!S$14,Tabla243[#Headers],0),0)="","",VLOOKUP($A19,Tabla243[],MATCH(TIC!S$14,Tabla243[#Headers],0),0))</f>
        <v/>
      </c>
      <c r="T19" s="42" t="str">
        <f>IF(VLOOKUP($A19,Tabla243[],MATCH(TIC!T$14,Tabla243[#Headers],0),0)="","",VLOOKUP($A19,Tabla243[],MATCH(TIC!T$14,Tabla243[#Headers],0),0))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113" t="s">
        <v>791</v>
      </c>
      <c r="X19" s="113" t="s">
        <v>959</v>
      </c>
      <c r="Y19" s="129" t="s">
        <v>963</v>
      </c>
      <c r="Z19" s="129" t="s">
        <v>964</v>
      </c>
    </row>
    <row r="20" spans="1:26" ht="225" customHeight="1" thickBot="1" x14ac:dyDescent="0.25">
      <c r="A20" s="62" t="s">
        <v>418</v>
      </c>
      <c r="B20" s="310"/>
      <c r="C20" s="128" t="s">
        <v>419</v>
      </c>
      <c r="D20" s="113" t="s">
        <v>420</v>
      </c>
      <c r="E20" s="113" t="s">
        <v>77</v>
      </c>
      <c r="F20" s="47">
        <f ca="1">IF(OR(Presentación!$C$1="",Presentación!$C$2=""),"-",IF(Presentación!$C$1=Presentación!$C$2,VLOOKUP(TIC!A20,Tabla24[],MATCH(Presentación!$C$1,Tabla24[#Headers],0),0),IF(VLOOKUP(TIC!A20,Tabla24[[ID]:[Operación]],7,0)="Suma",SUM(OFFSET(Tabla24[[#Headers],[Operación]],MATCH(TIC!A20,Tabla24[ID],0),MATCH(Presentación!$C$1,Tabla24[[#Headers],[Enero]:[Diciembre]],0),1,MATCH(Presentación!$C$2,Tabla24[[#Headers],[Enero]:[Diciembre]],0)-MATCH(Presentación!$C$1,Tabla24[[#Headers],[Enero]:[Diciembre]],0)+1)),IF(VLOOKUP(TIC!A20,Tabla24[[ID]:[Operación]],7,0)="Promedio",AVERAGE(OFFSET(Tabla24[[#Headers],[Operación]],MATCH(TIC!A20,Tabla24[ID],0),MATCH(Presentación!$C$1,Tabla24[[#Headers],[Enero]:[Diciembre]],0),1,MATCH(Presentación!$C$2,Tabla24[[#Headers],[Enero]:[Diciembre]],0)-MATCH(Presentación!$C$1,Tabla24[[#Headers],[Enero]:[Diciembre]],0)+1)),IF(VLOOKUP(TIC!A20,Tabla24[[ID]:[Operación]],7,0)="Acumulativo",IF(ISTEXT(VLOOKUP(TIC!A20,Tabla24[],COUNTA(OFFSET(Tabla24[[#Headers],[Operación]],MATCH(TIC!A20,Tabla24[ID],0),MATCH(Presentación!$C$1,Tabla24[[#Headers],[Enero]:[Diciembre]],0),1,MATCH(Presentación!$C$2,Tabla24[[#Headers],[Enero]:[Diciembre]],0)-MATCH(Presentación!$C$1,Tabla24[[#Headers],[Enero]:[Diciembre]],0)+1))+MATCH(Presentación!$C$1,Tabla24[[#Headers],[Enero]:[Diciembre]],0)-1+7,0)),"-",VLOOKUP(TIC!A20,Tabla24[],COUNTA(OFFSET(Tabla24[[#Headers],[Operación]],MATCH(TIC!A20,Tabla24[ID],0),MATCH(Presentación!$C$1,Tabla24[[#Headers],[Enero]:[Diciembre]],0),1,MATCH(Presentación!$C$2,Tabla24[[#Headers],[Enero]:[Diciembre]],0)-MATCH(Presentación!$C$1,Tabla24[[#Headers],[Enero]:[Diciembre]],0)+1))+MATCH(Presentación!$C$1,Tabla24[[#Headers],[Enero]:[Diciembre]],0)-1+7,0)),"-")))))</f>
        <v>1</v>
      </c>
      <c r="G20" s="116" t="s">
        <v>192</v>
      </c>
      <c r="H20" s="129" t="s">
        <v>949</v>
      </c>
      <c r="I20" s="67">
        <f>IF(VLOOKUP($A20,Tabla243[],MATCH(TIC!I$14,Tabla243[#Headers],0),0)="","",VLOOKUP($A20,Tabla243[],MATCH(TIC!I$14,Tabla243[#Headers],0),0))</f>
        <v>0</v>
      </c>
      <c r="J20" s="67">
        <f>IF(VLOOKUP($A20,Tabla243[],MATCH(TIC!J$14,Tabla243[#Headers],0),0)="","",VLOOKUP($A20,Tabla243[],MATCH(TIC!J$14,Tabla243[#Headers],0),0))</f>
        <v>0</v>
      </c>
      <c r="K20" s="67">
        <f>IF(VLOOKUP($A20,Tabla243[],MATCH(TIC!K$14,Tabla243[#Headers],0),0)="","",VLOOKUP($A20,Tabla243[],MATCH(TIC!K$14,Tabla243[#Headers],0),0))</f>
        <v>0.5</v>
      </c>
      <c r="L20" s="67">
        <v>1</v>
      </c>
      <c r="M20" s="67">
        <v>1</v>
      </c>
      <c r="N20" s="67">
        <v>1</v>
      </c>
      <c r="O20" s="67">
        <v>1</v>
      </c>
      <c r="P20" s="67">
        <v>1</v>
      </c>
      <c r="Q20" s="67">
        <v>1</v>
      </c>
      <c r="R20" s="67" t="str">
        <f>IF(VLOOKUP($A20,Tabla243[],MATCH(TIC!R$14,Tabla243[#Headers],0),0)="","",VLOOKUP($A20,Tabla243[],MATCH(TIC!R$14,Tabla243[#Headers],0),0))</f>
        <v/>
      </c>
      <c r="S20" s="67" t="str">
        <f>IF(VLOOKUP($A20,Tabla243[],MATCH(TIC!S$14,Tabla243[#Headers],0),0)="","",VLOOKUP($A20,Tabla243[],MATCH(TIC!S$14,Tabla243[#Headers],0),0))</f>
        <v/>
      </c>
      <c r="T20" s="67" t="str">
        <f>IF(VLOOKUP($A20,Tabla243[],MATCH(TIC!T$14,Tabla243[#Headers],0),0)="","",VLOOKUP($A20,Tabla243[],MATCH(TIC!T$14,Tabla243[#Headers],0),0))</f>
        <v/>
      </c>
      <c r="U20" s="44">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113" t="s">
        <v>791</v>
      </c>
      <c r="X20" s="113"/>
      <c r="Y20" s="129" t="s">
        <v>965</v>
      </c>
      <c r="Z20" s="129" t="s">
        <v>966</v>
      </c>
    </row>
    <row r="21" spans="1:26" ht="125.1" customHeight="1" thickBot="1" x14ac:dyDescent="0.25">
      <c r="A21" s="62" t="s">
        <v>421</v>
      </c>
      <c r="B21" s="310"/>
      <c r="C21" s="128" t="s">
        <v>422</v>
      </c>
      <c r="D21" s="113" t="s">
        <v>423</v>
      </c>
      <c r="E21" s="113" t="s">
        <v>76</v>
      </c>
      <c r="F21" s="41">
        <f ca="1">IF(OR(Presentación!$C$1="",Presentación!$C$2=""),"-",IF(Presentación!$C$1=Presentación!$C$2,VLOOKUP(TIC!A21,Tabla24[],MATCH(Presentación!$C$1,Tabla24[#Headers],0),0),IF(VLOOKUP(TIC!A21,Tabla24[[ID]:[Operación]],7,0)="Suma",SUM(OFFSET(Tabla24[[#Headers],[Operación]],MATCH(TIC!A21,Tabla24[ID],0),MATCH(Presentación!$C$1,Tabla24[[#Headers],[Enero]:[Diciembre]],0),1,MATCH(Presentación!$C$2,Tabla24[[#Headers],[Enero]:[Diciembre]],0)-MATCH(Presentación!$C$1,Tabla24[[#Headers],[Enero]:[Diciembre]],0)+1)),IF(VLOOKUP(TIC!A21,Tabla24[[ID]:[Operación]],7,0)="Promedio",AVERAGE(OFFSET(Tabla24[[#Headers],[Operación]],MATCH(TIC!A21,Tabla24[ID],0),MATCH(Presentación!$C$1,Tabla24[[#Headers],[Enero]:[Diciembre]],0),1,MATCH(Presentación!$C$2,Tabla24[[#Headers],[Enero]:[Diciembre]],0)-MATCH(Presentación!$C$1,Tabla24[[#Headers],[Enero]:[Diciembre]],0)+1)),IF(VLOOKUP(TIC!A21,Tabla24[[ID]:[Operación]],7,0)="Acumulativo",IF(ISTEXT(VLOOKUP(TIC!A21,Tabla24[],COUNTA(OFFSET(Tabla24[[#Headers],[Operación]],MATCH(TIC!A21,Tabla24[ID],0),MATCH(Presentación!$C$1,Tabla24[[#Headers],[Enero]:[Diciembre]],0),1,MATCH(Presentación!$C$2,Tabla24[[#Headers],[Enero]:[Diciembre]],0)-MATCH(Presentación!$C$1,Tabla24[[#Headers],[Enero]:[Diciembre]],0)+1))+MATCH(Presentación!$C$1,Tabla24[[#Headers],[Enero]:[Diciembre]],0)-1+7,0)),"-",VLOOKUP(TIC!A21,Tabla24[],COUNTA(OFFSET(Tabla24[[#Headers],[Operación]],MATCH(TIC!A21,Tabla24[ID],0),MATCH(Presentación!$C$1,Tabla24[[#Headers],[Enero]:[Diciembre]],0),1,MATCH(Presentación!$C$2,Tabla24[[#Headers],[Enero]:[Diciembre]],0)-MATCH(Presentación!$C$1,Tabla24[[#Headers],[Enero]:[Diciembre]],0)+1))+MATCH(Presentación!$C$1,Tabla24[[#Headers],[Enero]:[Diciembre]],0)-1+7,0)),"-")))))</f>
        <v>0</v>
      </c>
      <c r="G21" s="116" t="s">
        <v>747</v>
      </c>
      <c r="H21" s="129" t="s">
        <v>950</v>
      </c>
      <c r="I21" s="42">
        <f>IF(VLOOKUP($A21,Tabla243[],MATCH(TIC!I$14,Tabla243[#Headers],0),0)="","",VLOOKUP($A21,Tabla243[],MATCH(TIC!I$14,Tabla243[#Headers],0),0))</f>
        <v>0</v>
      </c>
      <c r="J21" s="42">
        <f>IF(VLOOKUP($A21,Tabla243[],MATCH(TIC!J$14,Tabla243[#Headers],0),0)="","",VLOOKUP($A21,Tabla243[],MATCH(TIC!J$14,Tabla243[#Headers],0),0))</f>
        <v>0</v>
      </c>
      <c r="K21" s="42">
        <f>IF(VLOOKUP($A21,Tabla243[],MATCH(TIC!K$14,Tabla243[#Headers],0),0)="","",VLOOKUP($A21,Tabla243[],MATCH(TIC!K$14,Tabla243[#Headers],0),0))</f>
        <v>0</v>
      </c>
      <c r="L21" s="42">
        <v>2</v>
      </c>
      <c r="M21" s="42">
        <v>2</v>
      </c>
      <c r="N21" s="42">
        <v>2</v>
      </c>
      <c r="O21" s="42">
        <v>2</v>
      </c>
      <c r="P21" s="42">
        <v>0</v>
      </c>
      <c r="Q21" s="42">
        <v>0</v>
      </c>
      <c r="R21" s="42" t="str">
        <f>IF(VLOOKUP($A21,Tabla243[],MATCH(TIC!R$14,Tabla243[#Headers],0),0)="","",VLOOKUP($A21,Tabla243[],MATCH(TIC!R$14,Tabla243[#Headers],0),0))</f>
        <v/>
      </c>
      <c r="S21" s="42" t="str">
        <f>IF(VLOOKUP($A21,Tabla243[],MATCH(TIC!S$14,Tabla243[#Headers],0),0)="","",VLOOKUP($A21,Tabla243[],MATCH(TIC!S$14,Tabla243[#Headers],0),0))</f>
        <v/>
      </c>
      <c r="T21" s="42" t="str">
        <f>IF(VLOOKUP($A21,Tabla243[],MATCH(TIC!T$14,Tabla243[#Headers],0),0)="","",VLOOKUP($A21,Tabla243[],MATCH(TIC!T$14,Tabla243[#Headers],0),0))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2</v>
      </c>
      <c r="V21" s="44" t="str">
        <f ca="1">IF(OR(Presentación!$C$1="",Presentación!$C$2=""),"-",IF(OR(OR(U21="",U21="-"),F21=0),"N/A",IF(U21/F21&gt;1,1,U21/F21)))</f>
        <v>N/A</v>
      </c>
      <c r="W21" s="113" t="s">
        <v>791</v>
      </c>
      <c r="X21" s="113"/>
      <c r="Y21" s="129" t="s">
        <v>967</v>
      </c>
      <c r="Z21" s="129" t="s">
        <v>968</v>
      </c>
    </row>
    <row r="22" spans="1:26" ht="225" customHeight="1" thickBot="1" x14ac:dyDescent="0.25">
      <c r="A22" s="62" t="s">
        <v>424</v>
      </c>
      <c r="B22" s="129" t="s">
        <v>425</v>
      </c>
      <c r="C22" s="128" t="s">
        <v>426</v>
      </c>
      <c r="D22" s="113" t="s">
        <v>427</v>
      </c>
      <c r="E22" s="113" t="s">
        <v>77</v>
      </c>
      <c r="F22" s="47">
        <f ca="1">IF(OR(Presentación!$C$1="",Presentación!$C$2=""),"-",IF(Presentación!$C$1=Presentación!$C$2,VLOOKUP(TIC!A22,Tabla24[],MATCH(Presentación!$C$1,Tabla24[#Headers],0),0),IF(VLOOKUP(TIC!A22,Tabla24[[ID]:[Operación]],7,0)="Suma",SUM(OFFSET(Tabla24[[#Headers],[Operación]],MATCH(TIC!A22,Tabla24[ID],0),MATCH(Presentación!$C$1,Tabla24[[#Headers],[Enero]:[Diciembre]],0),1,MATCH(Presentación!$C$2,Tabla24[[#Headers],[Enero]:[Diciembre]],0)-MATCH(Presentación!$C$1,Tabla24[[#Headers],[Enero]:[Diciembre]],0)+1)),IF(VLOOKUP(TIC!A22,Tabla24[[ID]:[Operación]],7,0)="Promedio",AVERAGE(OFFSET(Tabla24[[#Headers],[Operación]],MATCH(TIC!A22,Tabla24[ID],0),MATCH(Presentación!$C$1,Tabla24[[#Headers],[Enero]:[Diciembre]],0),1,MATCH(Presentación!$C$2,Tabla24[[#Headers],[Enero]:[Diciembre]],0)-MATCH(Presentación!$C$1,Tabla24[[#Headers],[Enero]:[Diciembre]],0)+1)),IF(VLOOKUP(TIC!A22,Tabla24[[ID]:[Operación]],7,0)="Acumulativo",IF(ISTEXT(VLOOKUP(TIC!A22,Tabla24[],COUNTA(OFFSET(Tabla24[[#Headers],[Operación]],MATCH(TIC!A22,Tabla24[ID],0),MATCH(Presentación!$C$1,Tabla24[[#Headers],[Enero]:[Diciembre]],0),1,MATCH(Presentación!$C$2,Tabla24[[#Headers],[Enero]:[Diciembre]],0)-MATCH(Presentación!$C$1,Tabla24[[#Headers],[Enero]:[Diciembre]],0)+1))+MATCH(Presentación!$C$1,Tabla24[[#Headers],[Enero]:[Diciembre]],0)-1+7,0)),"-",VLOOKUP(TIC!A22,Tabla24[],COUNTA(OFFSET(Tabla24[[#Headers],[Operación]],MATCH(TIC!A22,Tabla24[ID],0),MATCH(Presentación!$C$1,Tabla24[[#Headers],[Enero]:[Diciembre]],0),1,MATCH(Presentación!$C$2,Tabla24[[#Headers],[Enero]:[Diciembre]],0)-MATCH(Presentación!$C$1,Tabla24[[#Headers],[Enero]:[Diciembre]],0)+1))+MATCH(Presentación!$C$1,Tabla24[[#Headers],[Enero]:[Diciembre]],0)-1+7,0)),"-")))))</f>
        <v>0.75</v>
      </c>
      <c r="G22" s="116" t="s">
        <v>192</v>
      </c>
      <c r="H22" s="129" t="s">
        <v>951</v>
      </c>
      <c r="I22" s="67">
        <f>IF(VLOOKUP($A22,Tabla243[],MATCH(TIC!I$14,Tabla243[#Headers],0),0)="","",VLOOKUP($A22,Tabla243[],MATCH(TIC!I$14,Tabla243[#Headers],0),0))</f>
        <v>0</v>
      </c>
      <c r="J22" s="67">
        <f>IF(VLOOKUP($A22,Tabla243[],MATCH(TIC!J$14,Tabla243[#Headers],0),0)="","",VLOOKUP($A22,Tabla243[],MATCH(TIC!J$14,Tabla243[#Headers],0),0))</f>
        <v>0</v>
      </c>
      <c r="K22" s="67">
        <f>IF(VLOOKUP($A22,Tabla243[],MATCH(TIC!K$14,Tabla243[#Headers],0),0)="","",VLOOKUP($A22,Tabla243[],MATCH(TIC!K$14,Tabla243[#Headers],0),0))</f>
        <v>0</v>
      </c>
      <c r="L22" s="67">
        <v>0</v>
      </c>
      <c r="M22" s="67">
        <v>0</v>
      </c>
      <c r="N22" s="67">
        <v>0</v>
      </c>
      <c r="O22" s="67">
        <v>0</v>
      </c>
      <c r="P22" s="67">
        <v>0.66</v>
      </c>
      <c r="Q22" s="67">
        <v>0.66</v>
      </c>
      <c r="R22" s="67" t="str">
        <f>IF(VLOOKUP($A22,Tabla243[],MATCH(TIC!R$14,Tabla243[#Headers],0),0)="","",VLOOKUP($A22,Tabla243[],MATCH(TIC!R$14,Tabla243[#Headers],0),0))</f>
        <v/>
      </c>
      <c r="S22" s="67" t="str">
        <f>IF(VLOOKUP($A22,Tabla243[],MATCH(TIC!S$14,Tabla243[#Headers],0),0)="","",VLOOKUP($A22,Tabla243[],MATCH(TIC!S$14,Tabla243[#Headers],0),0))</f>
        <v/>
      </c>
      <c r="T22" s="67" t="str">
        <f>IF(VLOOKUP($A22,Tabla243[],MATCH(TIC!T$14,Tabla243[#Headers],0),0)="","",VLOOKUP($A22,Tabla243[],MATCH(TIC!T$14,Tabla243[#Headers],0),0))</f>
        <v/>
      </c>
      <c r="U22" s="44">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0.66</v>
      </c>
      <c r="V22" s="44">
        <f ca="1">IF(OR(Presentación!$C$1="",Presentación!$C$2=""),"-",IF(OR(OR(U22="",U22="-"),F22=0),"N/A",IF(U22/F22&gt;1,1,U22/F22)))</f>
        <v>0.88</v>
      </c>
      <c r="W22" s="113" t="s">
        <v>791</v>
      </c>
      <c r="X22" s="113" t="s">
        <v>959</v>
      </c>
      <c r="Y22" s="129" t="s">
        <v>969</v>
      </c>
      <c r="Z22" s="129" t="s">
        <v>970</v>
      </c>
    </row>
    <row r="23" spans="1:26" ht="174.95" customHeight="1" thickBot="1" x14ac:dyDescent="0.25">
      <c r="A23" s="62" t="s">
        <v>428</v>
      </c>
      <c r="B23" s="313" t="s">
        <v>212</v>
      </c>
      <c r="C23" s="300" t="s">
        <v>429</v>
      </c>
      <c r="D23" s="113" t="s">
        <v>430</v>
      </c>
      <c r="E23" s="113" t="s">
        <v>76</v>
      </c>
      <c r="F23" s="41">
        <f ca="1">IF(OR(Presentación!$C$1="",Presentación!$C$2=""),"-",IF(Presentación!$C$1=Presentación!$C$2,VLOOKUP(TIC!A23,Tabla24[],MATCH(Presentación!$C$1,Tabla24[#Headers],0),0),IF(VLOOKUP(TIC!A23,Tabla24[[ID]:[Operación]],7,0)="Suma",SUM(OFFSET(Tabla24[[#Headers],[Operación]],MATCH(TIC!A23,Tabla24[ID],0),MATCH(Presentación!$C$1,Tabla24[[#Headers],[Enero]:[Diciembre]],0),1,MATCH(Presentación!$C$2,Tabla24[[#Headers],[Enero]:[Diciembre]],0)-MATCH(Presentación!$C$1,Tabla24[[#Headers],[Enero]:[Diciembre]],0)+1)),IF(VLOOKUP(TIC!A23,Tabla24[[ID]:[Operación]],7,0)="Promedio",AVERAGE(OFFSET(Tabla24[[#Headers],[Operación]],MATCH(TIC!A23,Tabla24[ID],0),MATCH(Presentación!$C$1,Tabla24[[#Headers],[Enero]:[Diciembre]],0),1,MATCH(Presentación!$C$2,Tabla24[[#Headers],[Enero]:[Diciembre]],0)-MATCH(Presentación!$C$1,Tabla24[[#Headers],[Enero]:[Diciembre]],0)+1)),IF(VLOOKUP(TIC!A23,Tabla24[[ID]:[Operación]],7,0)="Acumulativo",IF(ISTEXT(VLOOKUP(TIC!A23,Tabla24[],COUNTA(OFFSET(Tabla24[[#Headers],[Operación]],MATCH(TIC!A23,Tabla24[ID],0),MATCH(Presentación!$C$1,Tabla24[[#Headers],[Enero]:[Diciembre]],0),1,MATCH(Presentación!$C$2,Tabla24[[#Headers],[Enero]:[Diciembre]],0)-MATCH(Presentación!$C$1,Tabla24[[#Headers],[Enero]:[Diciembre]],0)+1))+MATCH(Presentación!$C$1,Tabla24[[#Headers],[Enero]:[Diciembre]],0)-1+7,0)),"-",VLOOKUP(TIC!A23,Tabla24[],COUNTA(OFFSET(Tabla24[[#Headers],[Operación]],MATCH(TIC!A23,Tabla24[ID],0),MATCH(Presentación!$C$1,Tabla24[[#Headers],[Enero]:[Diciembre]],0),1,MATCH(Presentación!$C$2,Tabla24[[#Headers],[Enero]:[Diciembre]],0)-MATCH(Presentación!$C$1,Tabla24[[#Headers],[Enero]:[Diciembre]],0)+1))+MATCH(Presentación!$C$1,Tabla24[[#Headers],[Enero]:[Diciembre]],0)-1+7,0)),"-")))))</f>
        <v>0</v>
      </c>
      <c r="G23" s="116" t="s">
        <v>192</v>
      </c>
      <c r="H23" s="129" t="s">
        <v>952</v>
      </c>
      <c r="I23" s="42">
        <f>IF(VLOOKUP($A23,Tabla243[],MATCH(TIC!I$14,Tabla243[#Headers],0),0)="","",VLOOKUP($A23,Tabla243[],MATCH(TIC!I$14,Tabla243[#Headers],0),0))</f>
        <v>0</v>
      </c>
      <c r="J23" s="42">
        <f>IF(VLOOKUP($A23,Tabla243[],MATCH(TIC!J$14,Tabla243[#Headers],0),0)="","",VLOOKUP($A23,Tabla243[],MATCH(TIC!J$14,Tabla243[#Headers],0),0))</f>
        <v>0</v>
      </c>
      <c r="K23" s="42">
        <f>IF(VLOOKUP($A23,Tabla243[],MATCH(TIC!K$14,Tabla243[#Headers],0),0)="","",VLOOKUP($A23,Tabla243[],MATCH(TIC!K$14,Tabla243[#Headers],0),0))</f>
        <v>0</v>
      </c>
      <c r="L23" s="42">
        <v>0</v>
      </c>
      <c r="M23" s="42">
        <v>0</v>
      </c>
      <c r="N23" s="42">
        <v>0</v>
      </c>
      <c r="O23" s="42">
        <v>0</v>
      </c>
      <c r="P23" s="42">
        <v>0</v>
      </c>
      <c r="Q23" s="42">
        <v>18</v>
      </c>
      <c r="R23" s="42" t="str">
        <f>IF(VLOOKUP($A23,Tabla243[],MATCH(TIC!R$14,Tabla243[#Headers],0),0)="","",VLOOKUP($A23,Tabla243[],MATCH(TIC!R$14,Tabla243[#Headers],0),0))</f>
        <v/>
      </c>
      <c r="S23" s="42" t="str">
        <f>IF(VLOOKUP($A23,Tabla243[],MATCH(TIC!S$14,Tabla243[#Headers],0),0)="","",VLOOKUP($A23,Tabla243[],MATCH(TIC!S$14,Tabla243[#Headers],0),0))</f>
        <v/>
      </c>
      <c r="T23" s="42" t="str">
        <f>IF(VLOOKUP($A23,Tabla243[],MATCH(TIC!T$14,Tabla243[#Headers],0),0)="","",VLOOKUP($A23,Tabla243[],MATCH(TIC!T$14,Tabla243[#Headers],0),0))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18</v>
      </c>
      <c r="V23" s="44" t="str">
        <f ca="1">IF(OR(Presentación!$C$1="",Presentación!$C$2=""),"-",IF(OR(OR(U23="",U23="-"),F23=0),"N/A",IF(U23/F23&gt;1,1,U23/F23)))</f>
        <v>N/A</v>
      </c>
      <c r="W23" s="113" t="s">
        <v>791</v>
      </c>
      <c r="X23" s="113" t="s">
        <v>959</v>
      </c>
      <c r="Y23" s="129" t="s">
        <v>971</v>
      </c>
      <c r="Z23" s="129"/>
    </row>
    <row r="24" spans="1:26" ht="125.1" customHeight="1" thickBot="1" x14ac:dyDescent="0.25">
      <c r="A24" s="62" t="s">
        <v>431</v>
      </c>
      <c r="B24" s="313"/>
      <c r="C24" s="300"/>
      <c r="D24" s="113" t="s">
        <v>432</v>
      </c>
      <c r="E24" s="113" t="s">
        <v>76</v>
      </c>
      <c r="F24" s="41">
        <f ca="1">IF(OR(Presentación!$C$1="",Presentación!$C$2=""),"-",IF(Presentación!$C$1=Presentación!$C$2,VLOOKUP(TIC!A24,Tabla24[],MATCH(Presentación!$C$1,Tabla24[#Headers],0),0),IF(VLOOKUP(TIC!A24,Tabla24[[ID]:[Operación]],7,0)="Suma",SUM(OFFSET(Tabla24[[#Headers],[Operación]],MATCH(TIC!A24,Tabla24[ID],0),MATCH(Presentación!$C$1,Tabla24[[#Headers],[Enero]:[Diciembre]],0),1,MATCH(Presentación!$C$2,Tabla24[[#Headers],[Enero]:[Diciembre]],0)-MATCH(Presentación!$C$1,Tabla24[[#Headers],[Enero]:[Diciembre]],0)+1)),IF(VLOOKUP(TIC!A24,Tabla24[[ID]:[Operación]],7,0)="Promedio",AVERAGE(OFFSET(Tabla24[[#Headers],[Operación]],MATCH(TIC!A24,Tabla24[ID],0),MATCH(Presentación!$C$1,Tabla24[[#Headers],[Enero]:[Diciembre]],0),1,MATCH(Presentación!$C$2,Tabla24[[#Headers],[Enero]:[Diciembre]],0)-MATCH(Presentación!$C$1,Tabla24[[#Headers],[Enero]:[Diciembre]],0)+1)),IF(VLOOKUP(TIC!A24,Tabla24[[ID]:[Operación]],7,0)="Acumulativo",IF(ISTEXT(VLOOKUP(TIC!A24,Tabla24[],COUNTA(OFFSET(Tabla24[[#Headers],[Operación]],MATCH(TIC!A24,Tabla24[ID],0),MATCH(Presentación!$C$1,Tabla24[[#Headers],[Enero]:[Diciembre]],0),1,MATCH(Presentación!$C$2,Tabla24[[#Headers],[Enero]:[Diciembre]],0)-MATCH(Presentación!$C$1,Tabla24[[#Headers],[Enero]:[Diciembre]],0)+1))+MATCH(Presentación!$C$1,Tabla24[[#Headers],[Enero]:[Diciembre]],0)-1+7,0)),"-",VLOOKUP(TIC!A24,Tabla24[],COUNTA(OFFSET(Tabla24[[#Headers],[Operación]],MATCH(TIC!A24,Tabla24[ID],0),MATCH(Presentación!$C$1,Tabla24[[#Headers],[Enero]:[Diciembre]],0),1,MATCH(Presentación!$C$2,Tabla24[[#Headers],[Enero]:[Diciembre]],0)-MATCH(Presentación!$C$1,Tabla24[[#Headers],[Enero]:[Diciembre]],0)+1))+MATCH(Presentación!$C$1,Tabla24[[#Headers],[Enero]:[Diciembre]],0)-1+7,0)),"-")))))</f>
        <v>0</v>
      </c>
      <c r="G24" s="116" t="s">
        <v>192</v>
      </c>
      <c r="H24" s="129" t="s">
        <v>953</v>
      </c>
      <c r="I24" s="42">
        <f>IF(VLOOKUP($A24,Tabla243[],MATCH(TIC!I$14,Tabla243[#Headers],0),0)="","",VLOOKUP($A24,Tabla243[],MATCH(TIC!I$14,Tabla243[#Headers],0),0))</f>
        <v>0</v>
      </c>
      <c r="J24" s="42">
        <f>IF(VLOOKUP($A24,Tabla243[],MATCH(TIC!J$14,Tabla243[#Headers],0),0)="","",VLOOKUP($A24,Tabla243[],MATCH(TIC!J$14,Tabla243[#Headers],0),0))</f>
        <v>0</v>
      </c>
      <c r="K24" s="42">
        <f>IF(VLOOKUP($A24,Tabla243[],MATCH(TIC!K$14,Tabla243[#Headers],0),0)="","",VLOOKUP($A24,Tabla243[],MATCH(TIC!K$14,Tabla243[#Headers],0),0))</f>
        <v>0</v>
      </c>
      <c r="L24" s="42">
        <v>0</v>
      </c>
      <c r="M24" s="42">
        <v>0</v>
      </c>
      <c r="N24" s="42">
        <v>0</v>
      </c>
      <c r="O24" s="42">
        <v>0</v>
      </c>
      <c r="P24" s="42">
        <v>0</v>
      </c>
      <c r="Q24" s="42">
        <v>0</v>
      </c>
      <c r="R24" s="42" t="str">
        <f>IF(VLOOKUP($A24,Tabla243[],MATCH(TIC!R$14,Tabla243[#Headers],0),0)="","",VLOOKUP($A24,Tabla243[],MATCH(TIC!R$14,Tabla243[#Headers],0),0))</f>
        <v/>
      </c>
      <c r="S24" s="42" t="str">
        <f>IF(VLOOKUP($A24,Tabla243[],MATCH(TIC!S$14,Tabla243[#Headers],0),0)="","",VLOOKUP($A24,Tabla243[],MATCH(TIC!S$14,Tabla243[#Headers],0),0))</f>
        <v/>
      </c>
      <c r="T24" s="42" t="str">
        <f>IF(VLOOKUP($A24,Tabla243[],MATCH(TIC!T$14,Tabla243[#Headers],0),0)="","",VLOOKUP($A24,Tabla243[],MATCH(TIC!T$14,Tabla243[#Headers],0),0))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113" t="s">
        <v>791</v>
      </c>
      <c r="X24" s="113" t="s">
        <v>959</v>
      </c>
      <c r="Y24" s="129" t="s">
        <v>972</v>
      </c>
      <c r="Z24" s="129"/>
    </row>
    <row r="25" spans="1:26" ht="174.95" customHeight="1" thickBot="1" x14ac:dyDescent="0.25">
      <c r="A25" s="62" t="s">
        <v>433</v>
      </c>
      <c r="B25" s="313"/>
      <c r="C25" s="300"/>
      <c r="D25" s="113" t="s">
        <v>434</v>
      </c>
      <c r="E25" s="113" t="s">
        <v>76</v>
      </c>
      <c r="F25" s="41">
        <f ca="1">IF(OR(Presentación!$C$1="",Presentación!$C$2=""),"-",IF(Presentación!$C$1=Presentación!$C$2,VLOOKUP(TIC!A25,Tabla24[],MATCH(Presentación!$C$1,Tabla24[#Headers],0),0),IF(VLOOKUP(TIC!A25,Tabla24[[ID]:[Operación]],7,0)="Suma",SUM(OFFSET(Tabla24[[#Headers],[Operación]],MATCH(TIC!A25,Tabla24[ID],0),MATCH(Presentación!$C$1,Tabla24[[#Headers],[Enero]:[Diciembre]],0),1,MATCH(Presentación!$C$2,Tabla24[[#Headers],[Enero]:[Diciembre]],0)-MATCH(Presentación!$C$1,Tabla24[[#Headers],[Enero]:[Diciembre]],0)+1)),IF(VLOOKUP(TIC!A25,Tabla24[[ID]:[Operación]],7,0)="Promedio",AVERAGE(OFFSET(Tabla24[[#Headers],[Operación]],MATCH(TIC!A25,Tabla24[ID],0),MATCH(Presentación!$C$1,Tabla24[[#Headers],[Enero]:[Diciembre]],0),1,MATCH(Presentación!$C$2,Tabla24[[#Headers],[Enero]:[Diciembre]],0)-MATCH(Presentación!$C$1,Tabla24[[#Headers],[Enero]:[Diciembre]],0)+1)),IF(VLOOKUP(TIC!A25,Tabla24[[ID]:[Operación]],7,0)="Acumulativo",IF(ISTEXT(VLOOKUP(TIC!A25,Tabla24[],COUNTA(OFFSET(Tabla24[[#Headers],[Operación]],MATCH(TIC!A25,Tabla24[ID],0),MATCH(Presentación!$C$1,Tabla24[[#Headers],[Enero]:[Diciembre]],0),1,MATCH(Presentación!$C$2,Tabla24[[#Headers],[Enero]:[Diciembre]],0)-MATCH(Presentación!$C$1,Tabla24[[#Headers],[Enero]:[Diciembre]],0)+1))+MATCH(Presentación!$C$1,Tabla24[[#Headers],[Enero]:[Diciembre]],0)-1+7,0)),"-",VLOOKUP(TIC!A25,Tabla24[],COUNTA(OFFSET(Tabla24[[#Headers],[Operación]],MATCH(TIC!A25,Tabla24[ID],0),MATCH(Presentación!$C$1,Tabla24[[#Headers],[Enero]:[Diciembre]],0),1,MATCH(Presentación!$C$2,Tabla24[[#Headers],[Enero]:[Diciembre]],0)-MATCH(Presentación!$C$1,Tabla24[[#Headers],[Enero]:[Diciembre]],0)+1))+MATCH(Presentación!$C$1,Tabla24[[#Headers],[Enero]:[Diciembre]],0)-1+7,0)),"-")))))</f>
        <v>80</v>
      </c>
      <c r="G25" s="116" t="s">
        <v>192</v>
      </c>
      <c r="H25" s="129" t="s">
        <v>954</v>
      </c>
      <c r="I25" s="42">
        <f>IF(VLOOKUP($A25,Tabla243[],MATCH(TIC!I$14,Tabla243[#Headers],0),0)="","",VLOOKUP($A25,Tabla243[],MATCH(TIC!I$14,Tabla243[#Headers],0),0))</f>
        <v>0</v>
      </c>
      <c r="J25" s="42">
        <f>IF(VLOOKUP($A25,Tabla243[],MATCH(TIC!J$14,Tabla243[#Headers],0),0)="","",VLOOKUP($A25,Tabla243[],MATCH(TIC!J$14,Tabla243[#Headers],0),0))</f>
        <v>0</v>
      </c>
      <c r="K25" s="42">
        <f>IF(VLOOKUP($A25,Tabla243[],MATCH(TIC!K$14,Tabla243[#Headers],0),0)="","",VLOOKUP($A25,Tabla243[],MATCH(TIC!K$14,Tabla243[#Headers],0),0))</f>
        <v>0</v>
      </c>
      <c r="L25" s="42">
        <v>0</v>
      </c>
      <c r="M25" s="42">
        <v>0</v>
      </c>
      <c r="N25" s="42">
        <v>0</v>
      </c>
      <c r="O25" s="42">
        <v>0</v>
      </c>
      <c r="P25" s="42">
        <v>0</v>
      </c>
      <c r="Q25" s="42">
        <v>0</v>
      </c>
      <c r="R25" s="42" t="str">
        <f>IF(VLOOKUP($A25,Tabla243[],MATCH(TIC!R$14,Tabla243[#Headers],0),0)="","",VLOOKUP($A25,Tabla243[],MATCH(TIC!R$14,Tabla243[#Headers],0),0))</f>
        <v/>
      </c>
      <c r="S25" s="42" t="str">
        <f>IF(VLOOKUP($A25,Tabla243[],MATCH(TIC!S$14,Tabla243[#Headers],0),0)="","",VLOOKUP($A25,Tabla243[],MATCH(TIC!S$14,Tabla243[#Headers],0),0))</f>
        <v/>
      </c>
      <c r="T25" s="42" t="str">
        <f>IF(VLOOKUP($A25,Tabla243[],MATCH(TIC!T$14,Tabla243[#Headers],0),0)="","",VLOOKUP($A25,Tabla243[],MATCH(TIC!T$14,Tabla243[#Headers],0),0))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13" t="s">
        <v>791</v>
      </c>
      <c r="X25" s="113" t="s">
        <v>959</v>
      </c>
      <c r="Y25" s="129" t="s">
        <v>972</v>
      </c>
      <c r="Z25" s="129"/>
    </row>
    <row r="26" spans="1:26" ht="174.95" customHeight="1" thickBot="1" x14ac:dyDescent="0.25">
      <c r="A26" s="62" t="s">
        <v>435</v>
      </c>
      <c r="B26" s="313"/>
      <c r="C26" s="300"/>
      <c r="D26" s="113" t="s">
        <v>436</v>
      </c>
      <c r="E26" s="113" t="s">
        <v>76</v>
      </c>
      <c r="F26" s="41">
        <f ca="1">IF(OR(Presentación!$C$1="",Presentación!$C$2=""),"-",IF(Presentación!$C$1=Presentación!$C$2,VLOOKUP(TIC!A26,Tabla24[],MATCH(Presentación!$C$1,Tabla24[#Headers],0),0),IF(VLOOKUP(TIC!A26,Tabla24[[ID]:[Operación]],7,0)="Suma",SUM(OFFSET(Tabla24[[#Headers],[Operación]],MATCH(TIC!A26,Tabla24[ID],0),MATCH(Presentación!$C$1,Tabla24[[#Headers],[Enero]:[Diciembre]],0),1,MATCH(Presentación!$C$2,Tabla24[[#Headers],[Enero]:[Diciembre]],0)-MATCH(Presentación!$C$1,Tabla24[[#Headers],[Enero]:[Diciembre]],0)+1)),IF(VLOOKUP(TIC!A26,Tabla24[[ID]:[Operación]],7,0)="Promedio",AVERAGE(OFFSET(Tabla24[[#Headers],[Operación]],MATCH(TIC!A26,Tabla24[ID],0),MATCH(Presentación!$C$1,Tabla24[[#Headers],[Enero]:[Diciembre]],0),1,MATCH(Presentación!$C$2,Tabla24[[#Headers],[Enero]:[Diciembre]],0)-MATCH(Presentación!$C$1,Tabla24[[#Headers],[Enero]:[Diciembre]],0)+1)),IF(VLOOKUP(TIC!A26,Tabla24[[ID]:[Operación]],7,0)="Acumulativo",IF(ISTEXT(VLOOKUP(TIC!A26,Tabla24[],COUNTA(OFFSET(Tabla24[[#Headers],[Operación]],MATCH(TIC!A26,Tabla24[ID],0),MATCH(Presentación!$C$1,Tabla24[[#Headers],[Enero]:[Diciembre]],0),1,MATCH(Presentación!$C$2,Tabla24[[#Headers],[Enero]:[Diciembre]],0)-MATCH(Presentación!$C$1,Tabla24[[#Headers],[Enero]:[Diciembre]],0)+1))+MATCH(Presentación!$C$1,Tabla24[[#Headers],[Enero]:[Diciembre]],0)-1+7,0)),"-",VLOOKUP(TIC!A26,Tabla24[],COUNTA(OFFSET(Tabla24[[#Headers],[Operación]],MATCH(TIC!A26,Tabla24[ID],0),MATCH(Presentación!$C$1,Tabla24[[#Headers],[Enero]:[Diciembre]],0),1,MATCH(Presentación!$C$2,Tabla24[[#Headers],[Enero]:[Diciembre]],0)-MATCH(Presentación!$C$1,Tabla24[[#Headers],[Enero]:[Diciembre]],0)+1))+MATCH(Presentación!$C$1,Tabla24[[#Headers],[Enero]:[Diciembre]],0)-1+7,0)),"-")))))</f>
        <v>0</v>
      </c>
      <c r="G26" s="116" t="s">
        <v>747</v>
      </c>
      <c r="H26" s="129" t="s">
        <v>955</v>
      </c>
      <c r="I26" s="42">
        <f>IF(VLOOKUP($A26,Tabla243[],MATCH(TIC!I$14,Tabla243[#Headers],0),0)="","",VLOOKUP($A26,Tabla243[],MATCH(TIC!I$14,Tabla243[#Headers],0),0))</f>
        <v>0</v>
      </c>
      <c r="J26" s="42">
        <f>IF(VLOOKUP($A26,Tabla243[],MATCH(TIC!J$14,Tabla243[#Headers],0),0)="","",VLOOKUP($A26,Tabla243[],MATCH(TIC!J$14,Tabla243[#Headers],0),0))</f>
        <v>0</v>
      </c>
      <c r="K26" s="42">
        <f>IF(VLOOKUP($A26,Tabla243[],MATCH(TIC!K$14,Tabla243[#Headers],0),0)="","",VLOOKUP($A26,Tabla243[],MATCH(TIC!K$14,Tabla243[#Headers],0),0))</f>
        <v>0</v>
      </c>
      <c r="L26" s="42">
        <v>0</v>
      </c>
      <c r="M26" s="42">
        <v>0</v>
      </c>
      <c r="N26" s="42">
        <v>0</v>
      </c>
      <c r="O26" s="42">
        <v>0</v>
      </c>
      <c r="P26" s="42">
        <v>0</v>
      </c>
      <c r="Q26" s="42">
        <v>0</v>
      </c>
      <c r="R26" s="42" t="str">
        <f>IF(VLOOKUP($A26,Tabla243[],MATCH(TIC!R$14,Tabla243[#Headers],0),0)="","",VLOOKUP($A26,Tabla243[],MATCH(TIC!R$14,Tabla243[#Headers],0),0))</f>
        <v/>
      </c>
      <c r="S26" s="42" t="str">
        <f>IF(VLOOKUP($A26,Tabla243[],MATCH(TIC!S$14,Tabla243[#Headers],0),0)="","",VLOOKUP($A26,Tabla243[],MATCH(TIC!S$14,Tabla243[#Headers],0),0))</f>
        <v/>
      </c>
      <c r="T26" s="42" t="str">
        <f>IF(VLOOKUP($A26,Tabla243[],MATCH(TIC!T$14,Tabla243[#Headers],0),0)="","",VLOOKUP($A26,Tabla243[],MATCH(TIC!T$14,Tabla243[#Headers],0),0))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113" t="s">
        <v>791</v>
      </c>
      <c r="X26" s="113" t="s">
        <v>959</v>
      </c>
      <c r="Y26" s="129" t="s">
        <v>973</v>
      </c>
      <c r="Z26" s="129"/>
    </row>
    <row r="27" spans="1:26" ht="150" customHeight="1" thickBot="1" x14ac:dyDescent="0.25">
      <c r="A27" s="62" t="s">
        <v>437</v>
      </c>
      <c r="B27" s="313"/>
      <c r="C27" s="300"/>
      <c r="D27" s="113" t="s">
        <v>438</v>
      </c>
      <c r="E27" s="113" t="s">
        <v>76</v>
      </c>
      <c r="F27" s="41">
        <f ca="1">IF(OR(Presentación!$C$1="",Presentación!$C$2=""),"-",IF(Presentación!$C$1=Presentación!$C$2,VLOOKUP(TIC!A27,Tabla24[],MATCH(Presentación!$C$1,Tabla24[#Headers],0),0),IF(VLOOKUP(TIC!A27,Tabla24[[ID]:[Operación]],7,0)="Suma",SUM(OFFSET(Tabla24[[#Headers],[Operación]],MATCH(TIC!A27,Tabla24[ID],0),MATCH(Presentación!$C$1,Tabla24[[#Headers],[Enero]:[Diciembre]],0),1,MATCH(Presentación!$C$2,Tabla24[[#Headers],[Enero]:[Diciembre]],0)-MATCH(Presentación!$C$1,Tabla24[[#Headers],[Enero]:[Diciembre]],0)+1)),IF(VLOOKUP(TIC!A27,Tabla24[[ID]:[Operación]],7,0)="Promedio",AVERAGE(OFFSET(Tabla24[[#Headers],[Operación]],MATCH(TIC!A27,Tabla24[ID],0),MATCH(Presentación!$C$1,Tabla24[[#Headers],[Enero]:[Diciembre]],0),1,MATCH(Presentación!$C$2,Tabla24[[#Headers],[Enero]:[Diciembre]],0)-MATCH(Presentación!$C$1,Tabla24[[#Headers],[Enero]:[Diciembre]],0)+1)),IF(VLOOKUP(TIC!A27,Tabla24[[ID]:[Operación]],7,0)="Acumulativo",IF(ISTEXT(VLOOKUP(TIC!A27,Tabla24[],COUNTA(OFFSET(Tabla24[[#Headers],[Operación]],MATCH(TIC!A27,Tabla24[ID],0),MATCH(Presentación!$C$1,Tabla24[[#Headers],[Enero]:[Diciembre]],0),1,MATCH(Presentación!$C$2,Tabla24[[#Headers],[Enero]:[Diciembre]],0)-MATCH(Presentación!$C$1,Tabla24[[#Headers],[Enero]:[Diciembre]],0)+1))+MATCH(Presentación!$C$1,Tabla24[[#Headers],[Enero]:[Diciembre]],0)-1+7,0)),"-",VLOOKUP(TIC!A27,Tabla24[],COUNTA(OFFSET(Tabla24[[#Headers],[Operación]],MATCH(TIC!A27,Tabla24[ID],0),MATCH(Presentación!$C$1,Tabla24[[#Headers],[Enero]:[Diciembre]],0),1,MATCH(Presentación!$C$2,Tabla24[[#Headers],[Enero]:[Diciembre]],0)-MATCH(Presentación!$C$1,Tabla24[[#Headers],[Enero]:[Diciembre]],0)+1))+MATCH(Presentación!$C$1,Tabla24[[#Headers],[Enero]:[Diciembre]],0)-1+7,0)),"-")))))</f>
        <v>40</v>
      </c>
      <c r="G27" s="116" t="s">
        <v>747</v>
      </c>
      <c r="H27" s="129" t="s">
        <v>956</v>
      </c>
      <c r="I27" s="42">
        <f>IF(VLOOKUP($A27,Tabla243[],MATCH(TIC!I$14,Tabla243[#Headers],0),0)="","",VLOOKUP($A27,Tabla243[],MATCH(TIC!I$14,Tabla243[#Headers],0),0))</f>
        <v>0</v>
      </c>
      <c r="J27" s="42">
        <f>IF(VLOOKUP($A27,Tabla243[],MATCH(TIC!J$14,Tabla243[#Headers],0),0)="","",VLOOKUP($A27,Tabla243[],MATCH(TIC!J$14,Tabla243[#Headers],0),0))</f>
        <v>0</v>
      </c>
      <c r="K27" s="42">
        <f>IF(VLOOKUP($A27,Tabla243[],MATCH(TIC!K$14,Tabla243[#Headers],0),0)="","",VLOOKUP($A27,Tabla243[],MATCH(TIC!K$14,Tabla243[#Headers],0),0))</f>
        <v>50</v>
      </c>
      <c r="L27" s="42">
        <v>50</v>
      </c>
      <c r="M27" s="42">
        <v>50</v>
      </c>
      <c r="N27" s="42">
        <v>0</v>
      </c>
      <c r="O27" s="42">
        <v>0</v>
      </c>
      <c r="P27" s="42">
        <v>0</v>
      </c>
      <c r="Q27" s="42">
        <v>0</v>
      </c>
      <c r="R27" s="42" t="str">
        <f>IF(VLOOKUP($A27,Tabla243[],MATCH(TIC!R$14,Tabla243[#Headers],0),0)="","",VLOOKUP($A27,Tabla243[],MATCH(TIC!R$14,Tabla243[#Headers],0),0))</f>
        <v/>
      </c>
      <c r="S27" s="42" t="str">
        <f>IF(VLOOKUP($A27,Tabla243[],MATCH(TIC!S$14,Tabla243[#Headers],0),0)="","",VLOOKUP($A27,Tabla243[],MATCH(TIC!S$14,Tabla243[#Headers],0),0))</f>
        <v/>
      </c>
      <c r="T27" s="42" t="str">
        <f>IF(VLOOKUP($A27,Tabla243[],MATCH(TIC!T$14,Tabla243[#Headers],0),0)="","",VLOOKUP($A27,Tabla243[],MATCH(TIC!T$14,Tabla243[#Headers],0),0))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f ca="1">IF(OR(Presentación!$C$1="",Presentación!$C$2=""),"-",IF(OR(OR(U27="",U27="-"),F27=0),"N/A",IF(U27/F27&gt;1,1,U27/F27)))</f>
        <v>0</v>
      </c>
      <c r="W27" s="113" t="s">
        <v>791</v>
      </c>
      <c r="X27" s="113" t="s">
        <v>959</v>
      </c>
      <c r="Y27" s="129" t="s">
        <v>974</v>
      </c>
      <c r="Z27" s="129"/>
    </row>
    <row r="28" spans="1:26" ht="150" customHeight="1" thickBot="1" x14ac:dyDescent="0.25">
      <c r="A28" s="62" t="s">
        <v>439</v>
      </c>
      <c r="B28" s="313"/>
      <c r="C28" s="300"/>
      <c r="D28" s="113" t="s">
        <v>440</v>
      </c>
      <c r="E28" s="113" t="s">
        <v>76</v>
      </c>
      <c r="F28" s="41">
        <f ca="1">IF(OR(Presentación!$C$1="",Presentación!$C$2=""),"-",IF(Presentación!$C$1=Presentación!$C$2,VLOOKUP(TIC!A28,Tabla24[],MATCH(Presentación!$C$1,Tabla24[#Headers],0),0),IF(VLOOKUP(TIC!A28,Tabla24[[ID]:[Operación]],7,0)="Suma",SUM(OFFSET(Tabla24[[#Headers],[Operación]],MATCH(TIC!A28,Tabla24[ID],0),MATCH(Presentación!$C$1,Tabla24[[#Headers],[Enero]:[Diciembre]],0),1,MATCH(Presentación!$C$2,Tabla24[[#Headers],[Enero]:[Diciembre]],0)-MATCH(Presentación!$C$1,Tabla24[[#Headers],[Enero]:[Diciembre]],0)+1)),IF(VLOOKUP(TIC!A28,Tabla24[[ID]:[Operación]],7,0)="Promedio",AVERAGE(OFFSET(Tabla24[[#Headers],[Operación]],MATCH(TIC!A28,Tabla24[ID],0),MATCH(Presentación!$C$1,Tabla24[[#Headers],[Enero]:[Diciembre]],0),1,MATCH(Presentación!$C$2,Tabla24[[#Headers],[Enero]:[Diciembre]],0)-MATCH(Presentación!$C$1,Tabla24[[#Headers],[Enero]:[Diciembre]],0)+1)),IF(VLOOKUP(TIC!A28,Tabla24[[ID]:[Operación]],7,0)="Acumulativo",IF(ISTEXT(VLOOKUP(TIC!A28,Tabla24[],COUNTA(OFFSET(Tabla24[[#Headers],[Operación]],MATCH(TIC!A28,Tabla24[ID],0),MATCH(Presentación!$C$1,Tabla24[[#Headers],[Enero]:[Diciembre]],0),1,MATCH(Presentación!$C$2,Tabla24[[#Headers],[Enero]:[Diciembre]],0)-MATCH(Presentación!$C$1,Tabla24[[#Headers],[Enero]:[Diciembre]],0)+1))+MATCH(Presentación!$C$1,Tabla24[[#Headers],[Enero]:[Diciembre]],0)-1+7,0)),"-",VLOOKUP(TIC!A28,Tabla24[],COUNTA(OFFSET(Tabla24[[#Headers],[Operación]],MATCH(TIC!A28,Tabla24[ID],0),MATCH(Presentación!$C$1,Tabla24[[#Headers],[Enero]:[Diciembre]],0),1,MATCH(Presentación!$C$2,Tabla24[[#Headers],[Enero]:[Diciembre]],0)-MATCH(Presentación!$C$1,Tabla24[[#Headers],[Enero]:[Diciembre]],0)+1))+MATCH(Presentación!$C$1,Tabla24[[#Headers],[Enero]:[Diciembre]],0)-1+7,0)),"-")))))</f>
        <v>0</v>
      </c>
      <c r="G28" s="116" t="s">
        <v>747</v>
      </c>
      <c r="H28" s="129" t="s">
        <v>957</v>
      </c>
      <c r="I28" s="42">
        <f>IF(VLOOKUP($A28,Tabla243[],MATCH(TIC!I$14,Tabla243[#Headers],0),0)="","",VLOOKUP($A28,Tabla243[],MATCH(TIC!I$14,Tabla243[#Headers],0),0))</f>
        <v>0</v>
      </c>
      <c r="J28" s="42">
        <f>IF(VLOOKUP($A28,Tabla243[],MATCH(TIC!J$14,Tabla243[#Headers],0),0)="","",VLOOKUP($A28,Tabla243[],MATCH(TIC!J$14,Tabla243[#Headers],0),0))</f>
        <v>2</v>
      </c>
      <c r="K28" s="42">
        <f>IF(VLOOKUP($A28,Tabla243[],MATCH(TIC!K$14,Tabla243[#Headers],0),0)="","",VLOOKUP($A28,Tabla243[],MATCH(TIC!K$14,Tabla243[#Headers],0),0))</f>
        <v>0</v>
      </c>
      <c r="L28" s="42">
        <v>0</v>
      </c>
      <c r="M28" s="42">
        <v>0</v>
      </c>
      <c r="N28" s="42">
        <v>0</v>
      </c>
      <c r="O28" s="42">
        <v>0</v>
      </c>
      <c r="P28" s="42">
        <v>0</v>
      </c>
      <c r="Q28" s="42">
        <v>0</v>
      </c>
      <c r="R28" s="42" t="str">
        <f>IF(VLOOKUP($A28,Tabla243[],MATCH(TIC!R$14,Tabla243[#Headers],0),0)="","",VLOOKUP($A28,Tabla243[],MATCH(TIC!R$14,Tabla243[#Headers],0),0))</f>
        <v/>
      </c>
      <c r="S28" s="42" t="str">
        <f>IF(VLOOKUP($A28,Tabla243[],MATCH(TIC!S$14,Tabla243[#Headers],0),0)="","",VLOOKUP($A28,Tabla243[],MATCH(TIC!S$14,Tabla243[#Headers],0),0))</f>
        <v/>
      </c>
      <c r="T28" s="42" t="str">
        <f>IF(VLOOKUP($A28,Tabla243[],MATCH(TIC!T$14,Tabla243[#Headers],0),0)="","",VLOOKUP($A28,Tabla243[],MATCH(TIC!T$14,Tabla243[#Headers],0),0))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t="str">
        <f ca="1">IF(OR(Presentación!$C$1="",Presentación!$C$2=""),"-",IF(OR(OR(U28="",U28="-"),F28=0),"N/A",IF(U28/F28&gt;1,1,U28/F28)))</f>
        <v>N/A</v>
      </c>
      <c r="W28" s="113" t="s">
        <v>791</v>
      </c>
      <c r="X28" s="113" t="s">
        <v>959</v>
      </c>
      <c r="Y28" s="129" t="s">
        <v>975</v>
      </c>
      <c r="Z28" s="129" t="s">
        <v>976</v>
      </c>
    </row>
    <row r="29" spans="1:26" ht="125.1" customHeight="1" thickBot="1" x14ac:dyDescent="0.25">
      <c r="A29" s="62" t="s">
        <v>441</v>
      </c>
      <c r="B29" s="313"/>
      <c r="C29" s="300"/>
      <c r="D29" s="113" t="s">
        <v>442</v>
      </c>
      <c r="E29" s="113" t="s">
        <v>76</v>
      </c>
      <c r="F29" s="41">
        <f ca="1">IF(OR(Presentación!$C$1="",Presentación!$C$2=""),"-",IF(Presentación!$C$1=Presentación!$C$2,VLOOKUP(TIC!A29,Tabla24[],MATCH(Presentación!$C$1,Tabla24[#Headers],0),0),IF(VLOOKUP(TIC!A29,Tabla24[[ID]:[Operación]],7,0)="Suma",SUM(OFFSET(Tabla24[[#Headers],[Operación]],MATCH(TIC!A29,Tabla24[ID],0),MATCH(Presentación!$C$1,Tabla24[[#Headers],[Enero]:[Diciembre]],0),1,MATCH(Presentación!$C$2,Tabla24[[#Headers],[Enero]:[Diciembre]],0)-MATCH(Presentación!$C$1,Tabla24[[#Headers],[Enero]:[Diciembre]],0)+1)),IF(VLOOKUP(TIC!A29,Tabla24[[ID]:[Operación]],7,0)="Promedio",AVERAGE(OFFSET(Tabla24[[#Headers],[Operación]],MATCH(TIC!A29,Tabla24[ID],0),MATCH(Presentación!$C$1,Tabla24[[#Headers],[Enero]:[Diciembre]],0),1,MATCH(Presentación!$C$2,Tabla24[[#Headers],[Enero]:[Diciembre]],0)-MATCH(Presentación!$C$1,Tabla24[[#Headers],[Enero]:[Diciembre]],0)+1)),IF(VLOOKUP(TIC!A29,Tabla24[[ID]:[Operación]],7,0)="Acumulativo",IF(ISTEXT(VLOOKUP(TIC!A29,Tabla24[],COUNTA(OFFSET(Tabla24[[#Headers],[Operación]],MATCH(TIC!A29,Tabla24[ID],0),MATCH(Presentación!$C$1,Tabla24[[#Headers],[Enero]:[Diciembre]],0),1,MATCH(Presentación!$C$2,Tabla24[[#Headers],[Enero]:[Diciembre]],0)-MATCH(Presentación!$C$1,Tabla24[[#Headers],[Enero]:[Diciembre]],0)+1))+MATCH(Presentación!$C$1,Tabla24[[#Headers],[Enero]:[Diciembre]],0)-1+7,0)),"-",VLOOKUP(TIC!A29,Tabla24[],COUNTA(OFFSET(Tabla24[[#Headers],[Operación]],MATCH(TIC!A29,Tabla24[ID],0),MATCH(Presentación!$C$1,Tabla24[[#Headers],[Enero]:[Diciembre]],0),1,MATCH(Presentación!$C$2,Tabla24[[#Headers],[Enero]:[Diciembre]],0)-MATCH(Presentación!$C$1,Tabla24[[#Headers],[Enero]:[Diciembre]],0)+1))+MATCH(Presentación!$C$1,Tabla24[[#Headers],[Enero]:[Diciembre]],0)-1+7,0)),"-")))))</f>
        <v>0</v>
      </c>
      <c r="G29" s="116" t="s">
        <v>747</v>
      </c>
      <c r="H29" s="129" t="s">
        <v>958</v>
      </c>
      <c r="I29" s="42">
        <f>IF(VLOOKUP($A29,Tabla243[],MATCH(TIC!I$14,Tabla243[#Headers],0),0)="","",VLOOKUP($A29,Tabla243[],MATCH(TIC!I$14,Tabla243[#Headers],0),0))</f>
        <v>0</v>
      </c>
      <c r="J29" s="42">
        <f>IF(VLOOKUP($A29,Tabla243[],MATCH(TIC!J$14,Tabla243[#Headers],0),0)="","",VLOOKUP($A29,Tabla243[],MATCH(TIC!J$14,Tabla243[#Headers],0),0))</f>
        <v>0</v>
      </c>
      <c r="K29" s="42">
        <f>IF(VLOOKUP($A29,Tabla243[],MATCH(TIC!K$14,Tabla243[#Headers],0),0)="","",VLOOKUP($A29,Tabla243[],MATCH(TIC!K$14,Tabla243[#Headers],0),0))</f>
        <v>0</v>
      </c>
      <c r="L29" s="42">
        <v>0</v>
      </c>
      <c r="M29" s="42">
        <v>0</v>
      </c>
      <c r="N29" s="42">
        <v>0</v>
      </c>
      <c r="O29" s="42">
        <v>0</v>
      </c>
      <c r="P29" s="42">
        <v>0</v>
      </c>
      <c r="Q29" s="42">
        <v>0</v>
      </c>
      <c r="R29" s="42" t="str">
        <f>IF(VLOOKUP($A29,Tabla243[],MATCH(TIC!R$14,Tabla243[#Headers],0),0)="","",VLOOKUP($A29,Tabla243[],MATCH(TIC!R$14,Tabla243[#Headers],0),0))</f>
        <v/>
      </c>
      <c r="S29" s="42" t="str">
        <f>IF(VLOOKUP($A29,Tabla243[],MATCH(TIC!S$14,Tabla243[#Headers],0),0)="","",VLOOKUP($A29,Tabla243[],MATCH(TIC!S$14,Tabla243[#Headers],0),0))</f>
        <v/>
      </c>
      <c r="T29" s="42" t="str">
        <f>IF(VLOOKUP($A29,Tabla243[],MATCH(TIC!T$14,Tabla243[#Headers],0),0)="","",VLOOKUP($A29,Tabla243[],MATCH(TIC!T$14,Tabla243[#Headers],0),0))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113" t="s">
        <v>791</v>
      </c>
      <c r="X29" s="130" t="s">
        <v>977</v>
      </c>
      <c r="Y29" s="129" t="s">
        <v>978</v>
      </c>
      <c r="Z29" s="129" t="s">
        <v>979</v>
      </c>
    </row>
  </sheetData>
  <mergeCells count="21">
    <mergeCell ref="B8:Z8"/>
    <mergeCell ref="B5:Z5"/>
    <mergeCell ref="B6:G6"/>
    <mergeCell ref="H6:V6"/>
    <mergeCell ref="W6:Z6"/>
    <mergeCell ref="B7:Z7"/>
    <mergeCell ref="B9:Z10"/>
    <mergeCell ref="B11:Z12"/>
    <mergeCell ref="B13:B14"/>
    <mergeCell ref="C13:G13"/>
    <mergeCell ref="H13:H14"/>
    <mergeCell ref="I13:V13"/>
    <mergeCell ref="W13:W14"/>
    <mergeCell ref="X13:X14"/>
    <mergeCell ref="Y13:Y14"/>
    <mergeCell ref="Z13:Z14"/>
    <mergeCell ref="B15:B18"/>
    <mergeCell ref="C15:C17"/>
    <mergeCell ref="B19:B21"/>
    <mergeCell ref="B23:B29"/>
    <mergeCell ref="C23:C29"/>
  </mergeCells>
  <dataValidations count="2">
    <dataValidation type="list" allowBlank="1" showInputMessage="1" showErrorMessage="1" sqref="E15:E29">
      <formula1>"Unidad,Porcentaje,Monetario"</formula1>
      <formula2>0</formula2>
    </dataValidation>
    <dataValidation type="list" allowBlank="1" showInputMessage="1" showErrorMessage="1" sqref="G15:G29">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LZ19"/>
  <sheetViews>
    <sheetView showGridLines="0" view="pageBreakPreview" topLeftCell="B10" zoomScale="20" zoomScaleNormal="60" zoomScaleSheetLayoutView="20" workbookViewId="0">
      <selection activeCell="Q15" sqref="Q15:Q19"/>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997</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99.95" customHeight="1" thickBot="1" x14ac:dyDescent="0.3">
      <c r="A15" s="23" t="s">
        <v>443</v>
      </c>
      <c r="B15" s="314" t="s">
        <v>444</v>
      </c>
      <c r="C15" s="131" t="s">
        <v>445</v>
      </c>
      <c r="D15" s="132" t="s">
        <v>446</v>
      </c>
      <c r="E15" s="133" t="s">
        <v>77</v>
      </c>
      <c r="F15" s="47">
        <f ca="1">IF(OR(Presentación!$C$1="",Presentación!$C$2=""),"-",IF(Presentación!$C$1=Presentación!$C$2,VLOOKUP(Jurídica!A15,Tabla24[],MATCH(Presentación!$C$1,Tabla24[#Headers],0),0),IF(VLOOKUP(Jurídica!A15,Tabla24[[ID]:[Operación]],7,0)="Suma",SUM(OFFSET(Tabla24[[#Headers],[Operación]],MATCH(Jurídica!A15,Tabla24[ID],0),MATCH(Presentación!$C$1,Tabla24[[#Headers],[Enero]:[Diciembre]],0),1,MATCH(Presentación!$C$2,Tabla24[[#Headers],[Enero]:[Diciembre]],0)-MATCH(Presentación!$C$1,Tabla24[[#Headers],[Enero]:[Diciembre]],0)+1)),IF(VLOOKUP(Jurídica!A15,Tabla24[[ID]:[Operación]],7,0)="Promedio",AVERAGE(OFFSET(Tabla24[[#Headers],[Operación]],MATCH(Jurídica!A15,Tabla24[ID],0),MATCH(Presentación!$C$1,Tabla24[[#Headers],[Enero]:[Diciembre]],0),1,MATCH(Presentación!$C$2,Tabla24[[#Headers],[Enero]:[Diciembre]],0)-MATCH(Presentación!$C$1,Tabla24[[#Headers],[Enero]:[Diciembre]],0)+1)),IF(VLOOKUP(Jurídica!A15,Tabla24[[ID]:[Operación]],7,0)="Acumulativo",IF(ISTEXT(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f>
        <v>1</v>
      </c>
      <c r="G15" s="135" t="s">
        <v>192</v>
      </c>
      <c r="H15" s="136" t="s">
        <v>982</v>
      </c>
      <c r="I15" s="67">
        <f>IF(VLOOKUP($A15,Tabla243[],MATCH(Jurídica!I$14,Tabla243[#Headers],0),0)="","",VLOOKUP($A15,Tabla243[],MATCH(Jurídica!I$14,Tabla243[#Headers],0),0))</f>
        <v>0.5</v>
      </c>
      <c r="J15" s="67">
        <f>IF(VLOOKUP($A15,Tabla243[],MATCH(Jurídica!J$14,Tabla243[#Headers],0),0)="","",VLOOKUP($A15,Tabla243[],MATCH(Jurídica!J$14,Tabla243[#Headers],0),0))</f>
        <v>1</v>
      </c>
      <c r="K15" s="67">
        <f>IF(VLOOKUP($A15,Tabla243[],MATCH(Jurídica!K$14,Tabla243[#Headers],0),0)="","",VLOOKUP($A15,Tabla243[],MATCH(Jurídica!K$14,Tabla243[#Headers],0),0))</f>
        <v>0.6</v>
      </c>
      <c r="L15" s="67">
        <v>0.75</v>
      </c>
      <c r="M15" s="67">
        <v>0.87</v>
      </c>
      <c r="N15" s="67">
        <v>0.44</v>
      </c>
      <c r="O15" s="67">
        <v>0.67</v>
      </c>
      <c r="P15" s="67">
        <v>0.76</v>
      </c>
      <c r="Q15" s="67">
        <v>1</v>
      </c>
      <c r="R15" s="67" t="str">
        <f>IF(VLOOKUP($A15,Tabla243[],MATCH(Jurídica!R$14,Tabla243[#Headers],0),0)="","",VLOOKUP($A15,Tabla243[],MATCH(Jurídica!R$14,Tabla243[#Headers],0),0))</f>
        <v/>
      </c>
      <c r="S15" s="67" t="str">
        <f>IF(VLOOKUP($A15,Tabla243[],MATCH(Jurídica!S$14,Tabla243[#Headers],0),0)="","",VLOOKUP($A15,Tabla243[],MATCH(Jurídica!S$14,Tabla243[#Headers],0),0))</f>
        <v/>
      </c>
      <c r="T15" s="67" t="str">
        <f>IF(VLOOKUP($A15,Tabla243[],MATCH(Jurídica!T$14,Tabla243[#Headers],0),0)="","",VLOOKUP($A15,Tabla243[],MATCH(Jurídica!T$14,Tabla243[#Headers],0),0))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0.81</v>
      </c>
      <c r="V15" s="44">
        <f ca="1">IF(OR(Presentación!$C$1="",Presentación!$C$2=""),"-",IF(OR(OR(U15="",U15="-"),F15=0),"N/A",IF(U15/F15&gt;1,1,U15/F15)))</f>
        <v>0.81</v>
      </c>
      <c r="W15" s="133" t="s">
        <v>987</v>
      </c>
      <c r="X15" s="138" t="s">
        <v>988</v>
      </c>
      <c r="Y15" s="134" t="s">
        <v>989</v>
      </c>
      <c r="Z15" s="139"/>
    </row>
    <row r="16" spans="1:1014" ht="99.95" customHeight="1" thickBot="1" x14ac:dyDescent="0.25">
      <c r="A16" s="62" t="s">
        <v>447</v>
      </c>
      <c r="B16" s="315"/>
      <c r="C16" s="131" t="s">
        <v>448</v>
      </c>
      <c r="D16" s="132" t="s">
        <v>449</v>
      </c>
      <c r="E16" s="133" t="s">
        <v>77</v>
      </c>
      <c r="F16" s="47">
        <f ca="1">IF(OR(Presentación!$C$1="",Presentación!$C$2=""),"-",IF(Presentación!$C$1=Presentación!$C$2,VLOOKUP(Jurídica!A16,Tabla24[],MATCH(Presentación!$C$1,Tabla24[#Headers],0),0),IF(VLOOKUP(Jurídica!A16,Tabla24[[ID]:[Operación]],7,0)="Suma",SUM(OFFSET(Tabla24[[#Headers],[Operación]],MATCH(Jurídica!A16,Tabla24[ID],0),MATCH(Presentación!$C$1,Tabla24[[#Headers],[Enero]:[Diciembre]],0),1,MATCH(Presentación!$C$2,Tabla24[[#Headers],[Enero]:[Diciembre]],0)-MATCH(Presentación!$C$1,Tabla24[[#Headers],[Enero]:[Diciembre]],0)+1)),IF(VLOOKUP(Jurídica!A16,Tabla24[[ID]:[Operación]],7,0)="Promedio",AVERAGE(OFFSET(Tabla24[[#Headers],[Operación]],MATCH(Jurídica!A16,Tabla24[ID],0),MATCH(Presentación!$C$1,Tabla24[[#Headers],[Enero]:[Diciembre]],0),1,MATCH(Presentación!$C$2,Tabla24[[#Headers],[Enero]:[Diciembre]],0)-MATCH(Presentación!$C$1,Tabla24[[#Headers],[Enero]:[Diciembre]],0)+1)),IF(VLOOKUP(Jurídica!A16,Tabla24[[ID]:[Operación]],7,0)="Acumulativo",IF(ISTEXT(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f>
        <v>1</v>
      </c>
      <c r="G16" s="135" t="s">
        <v>192</v>
      </c>
      <c r="H16" s="136" t="s">
        <v>983</v>
      </c>
      <c r="I16" s="67">
        <f>IF(VLOOKUP($A16,Tabla243[],MATCH(Jurídica!I$14,Tabla243[#Headers],0),0)="","",VLOOKUP($A16,Tabla243[],MATCH(Jurídica!I$14,Tabla243[#Headers],0),0))</f>
        <v>1</v>
      </c>
      <c r="J16" s="67">
        <f>IF(VLOOKUP($A16,Tabla243[],MATCH(Jurídica!J$14,Tabla243[#Headers],0),0)="","",VLOOKUP($A16,Tabla243[],MATCH(Jurídica!J$14,Tabla243[#Headers],0),0))</f>
        <v>1</v>
      </c>
      <c r="K16" s="67">
        <f>IF(VLOOKUP($A16,Tabla243[],MATCH(Jurídica!K$14,Tabla243[#Headers],0),0)="","",VLOOKUP($A16,Tabla243[],MATCH(Jurídica!K$14,Tabla243[#Headers],0),0))</f>
        <v>1</v>
      </c>
      <c r="L16" s="67">
        <v>1</v>
      </c>
      <c r="M16" s="67">
        <v>1</v>
      </c>
      <c r="N16" s="67">
        <v>1</v>
      </c>
      <c r="O16" s="67">
        <v>1</v>
      </c>
      <c r="P16" s="67">
        <v>1</v>
      </c>
      <c r="Q16" s="67">
        <v>1</v>
      </c>
      <c r="R16" s="67" t="str">
        <f>IF(VLOOKUP($A16,Tabla243[],MATCH(Jurídica!R$14,Tabla243[#Headers],0),0)="","",VLOOKUP($A16,Tabla243[],MATCH(Jurídica!R$14,Tabla243[#Headers],0),0))</f>
        <v/>
      </c>
      <c r="S16" s="67" t="str">
        <f>IF(VLOOKUP($A16,Tabla243[],MATCH(Jurídica!S$14,Tabla243[#Headers],0),0)="","",VLOOKUP($A16,Tabla243[],MATCH(Jurídica!S$14,Tabla243[#Headers],0),0))</f>
        <v/>
      </c>
      <c r="T16" s="67" t="str">
        <f>IF(VLOOKUP($A16,Tabla243[],MATCH(Jurídica!T$14,Tabla243[#Headers],0),0)="","",VLOOKUP($A16,Tabla243[],MATCH(Jurídica!T$14,Tabla243[#Headers],0),0))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33" t="s">
        <v>990</v>
      </c>
      <c r="X16" s="138" t="s">
        <v>991</v>
      </c>
      <c r="Y16" s="134" t="s">
        <v>992</v>
      </c>
      <c r="Z16" s="139"/>
    </row>
    <row r="17" spans="1:26" ht="99.95" customHeight="1" thickBot="1" x14ac:dyDescent="0.25">
      <c r="A17" s="62" t="s">
        <v>450</v>
      </c>
      <c r="B17" s="315"/>
      <c r="C17" s="131" t="s">
        <v>451</v>
      </c>
      <c r="D17" s="132" t="s">
        <v>452</v>
      </c>
      <c r="E17" s="133" t="s">
        <v>76</v>
      </c>
      <c r="F17" s="41">
        <f ca="1">IF(OR(Presentación!$C$1="",Presentación!$C$2=""),"-",IF(Presentación!$C$1=Presentación!$C$2,VLOOKUP(Jurídica!A17,Tabla24[],MATCH(Presentación!$C$1,Tabla24[#Headers],0),0),IF(VLOOKUP(Jurídica!A17,Tabla24[[ID]:[Operación]],7,0)="Suma",SUM(OFFSET(Tabla24[[#Headers],[Operación]],MATCH(Jurídica!A17,Tabla24[ID],0),MATCH(Presentación!$C$1,Tabla24[[#Headers],[Enero]:[Diciembre]],0),1,MATCH(Presentación!$C$2,Tabla24[[#Headers],[Enero]:[Diciembre]],0)-MATCH(Presentación!$C$1,Tabla24[[#Headers],[Enero]:[Diciembre]],0)+1)),IF(VLOOKUP(Jurídica!A17,Tabla24[[ID]:[Operación]],7,0)="Promedio",AVERAGE(OFFSET(Tabla24[[#Headers],[Operación]],MATCH(Jurídica!A17,Tabla24[ID],0),MATCH(Presentación!$C$1,Tabla24[[#Headers],[Enero]:[Diciembre]],0),1,MATCH(Presentación!$C$2,Tabla24[[#Headers],[Enero]:[Diciembre]],0)-MATCH(Presentación!$C$1,Tabla24[[#Headers],[Enero]:[Diciembre]],0)+1)),IF(VLOOKUP(Jurídica!A17,Tabla24[[ID]:[Operación]],7,0)="Acumulativo",IF(ISTEXT(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f>
        <v>1</v>
      </c>
      <c r="G17" s="137" t="s">
        <v>192</v>
      </c>
      <c r="H17" s="136" t="s">
        <v>984</v>
      </c>
      <c r="I17" s="42">
        <f>IF(VLOOKUP($A17,Tabla243[],MATCH(Jurídica!I$14,Tabla243[#Headers],0),0)="","",VLOOKUP($A17,Tabla243[],MATCH(Jurídica!I$14,Tabla243[#Headers],0),0))</f>
        <v>0</v>
      </c>
      <c r="J17" s="42">
        <f>IF(VLOOKUP($A17,Tabla243[],MATCH(Jurídica!J$14,Tabla243[#Headers],0),0)="","",VLOOKUP($A17,Tabla243[],MATCH(Jurídica!J$14,Tabla243[#Headers],0),0))</f>
        <v>0</v>
      </c>
      <c r="K17" s="42">
        <f>IF(VLOOKUP($A17,Tabla243[],MATCH(Jurídica!K$14,Tabla243[#Headers],0),0)="","",VLOOKUP($A17,Tabla243[],MATCH(Jurídica!K$14,Tabla243[#Headers],0),0))</f>
        <v>0</v>
      </c>
      <c r="L17" s="42">
        <v>0</v>
      </c>
      <c r="M17" s="42">
        <v>0</v>
      </c>
      <c r="N17" s="42">
        <v>0</v>
      </c>
      <c r="O17" s="42">
        <v>0</v>
      </c>
      <c r="P17" s="42">
        <v>0</v>
      </c>
      <c r="Q17" s="42">
        <v>0</v>
      </c>
      <c r="R17" s="42" t="str">
        <f>IF(VLOOKUP($A17,Tabla243[],MATCH(Jurídica!R$14,Tabla243[#Headers],0),0)="","",VLOOKUP($A17,Tabla243[],MATCH(Jurídica!R$14,Tabla243[#Headers],0),0))</f>
        <v/>
      </c>
      <c r="S17" s="42" t="str">
        <f>IF(VLOOKUP($A17,Tabla243[],MATCH(Jurídica!S$14,Tabla243[#Headers],0),0)="","",VLOOKUP($A17,Tabla243[],MATCH(Jurídica!S$14,Tabla243[#Headers],0),0))</f>
        <v/>
      </c>
      <c r="T17" s="42" t="str">
        <f>IF(VLOOKUP($A17,Tabla243[],MATCH(Jurídica!T$14,Tabla243[#Headers],0),0)="","",VLOOKUP($A17,Tabla243[],MATCH(Jurídica!T$14,Tabla243[#Headers],0),0))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f ca="1">IF(OR(Presentación!$C$1="",Presentación!$C$2=""),"-",IF(OR(OR(U17="",U17="-"),F17=0),"N/A",IF(U17/F17&gt;1,1,U17/F17)))</f>
        <v>0</v>
      </c>
      <c r="W17" s="133" t="s">
        <v>140</v>
      </c>
      <c r="X17" s="133" t="s">
        <v>758</v>
      </c>
      <c r="Y17" s="134" t="s">
        <v>993</v>
      </c>
      <c r="Z17" s="139"/>
    </row>
    <row r="18" spans="1:26" ht="99.95" customHeight="1" thickBot="1" x14ac:dyDescent="0.25">
      <c r="A18" s="62" t="s">
        <v>453</v>
      </c>
      <c r="B18" s="316"/>
      <c r="C18" s="132" t="s">
        <v>454</v>
      </c>
      <c r="D18" s="132" t="s">
        <v>455</v>
      </c>
      <c r="E18" s="133" t="s">
        <v>77</v>
      </c>
      <c r="F18" s="47">
        <f ca="1">IF(OR(Presentación!$C$1="",Presentación!$C$2=""),"-",IF(Presentación!$C$1=Presentación!$C$2,VLOOKUP(Jurídica!A18,Tabla24[],MATCH(Presentación!$C$1,Tabla24[#Headers],0),0),IF(VLOOKUP(Jurídica!A18,Tabla24[[ID]:[Operación]],7,0)="Suma",SUM(OFFSET(Tabla24[[#Headers],[Operación]],MATCH(Jurídica!A18,Tabla24[ID],0),MATCH(Presentación!$C$1,Tabla24[[#Headers],[Enero]:[Diciembre]],0),1,MATCH(Presentación!$C$2,Tabla24[[#Headers],[Enero]:[Diciembre]],0)-MATCH(Presentación!$C$1,Tabla24[[#Headers],[Enero]:[Diciembre]],0)+1)),IF(VLOOKUP(Jurídica!A18,Tabla24[[ID]:[Operación]],7,0)="Promedio",AVERAGE(OFFSET(Tabla24[[#Headers],[Operación]],MATCH(Jurídica!A18,Tabla24[ID],0),MATCH(Presentación!$C$1,Tabla24[[#Headers],[Enero]:[Diciembre]],0),1,MATCH(Presentación!$C$2,Tabla24[[#Headers],[Enero]:[Diciembre]],0)-MATCH(Presentación!$C$1,Tabla24[[#Headers],[Enero]:[Diciembre]],0)+1)),IF(VLOOKUP(Jurídica!A18,Tabla24[[ID]:[Operación]],7,0)="Acumulativo",IF(ISTEXT(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f>
        <v>1</v>
      </c>
      <c r="G18" s="135" t="s">
        <v>192</v>
      </c>
      <c r="H18" s="136" t="s">
        <v>985</v>
      </c>
      <c r="I18" s="67">
        <f>IF(VLOOKUP($A18,Tabla243[],MATCH(Jurídica!I$14,Tabla243[#Headers],0),0)="","",VLOOKUP($A18,Tabla243[],MATCH(Jurídica!I$14,Tabla243[#Headers],0),0))</f>
        <v>1</v>
      </c>
      <c r="J18" s="67">
        <f>IF(VLOOKUP($A18,Tabla243[],MATCH(Jurídica!J$14,Tabla243[#Headers],0),0)="","",VLOOKUP($A18,Tabla243[],MATCH(Jurídica!J$14,Tabla243[#Headers],0),0))</f>
        <v>1</v>
      </c>
      <c r="K18" s="67">
        <f>IF(VLOOKUP($A18,Tabla243[],MATCH(Jurídica!K$14,Tabla243[#Headers],0),0)="","",VLOOKUP($A18,Tabla243[],MATCH(Jurídica!K$14,Tabla243[#Headers],0),0))</f>
        <v>1</v>
      </c>
      <c r="L18" s="67">
        <v>1</v>
      </c>
      <c r="M18" s="67">
        <v>1</v>
      </c>
      <c r="N18" s="67">
        <v>1</v>
      </c>
      <c r="O18" s="67">
        <v>1</v>
      </c>
      <c r="P18" s="67">
        <v>1</v>
      </c>
      <c r="Q18" s="67">
        <v>1</v>
      </c>
      <c r="R18" s="67" t="str">
        <f>IF(VLOOKUP($A18,Tabla243[],MATCH(Jurídica!R$14,Tabla243[#Headers],0),0)="","",VLOOKUP($A18,Tabla243[],MATCH(Jurídica!R$14,Tabla243[#Headers],0),0))</f>
        <v/>
      </c>
      <c r="S18" s="67" t="str">
        <f>IF(VLOOKUP($A18,Tabla243[],MATCH(Jurídica!S$14,Tabla243[#Headers],0),0)="","",VLOOKUP($A18,Tabla243[],MATCH(Jurídica!S$14,Tabla243[#Headers],0),0))</f>
        <v/>
      </c>
      <c r="T18" s="67" t="str">
        <f>IF(VLOOKUP($A18,Tabla243[],MATCH(Jurídica!T$14,Tabla243[#Headers],0),0)="","",VLOOKUP($A18,Tabla243[],MATCH(Jurídica!T$14,Tabla243[#Headers],0),0))</f>
        <v/>
      </c>
      <c r="U18" s="44">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33" t="s">
        <v>140</v>
      </c>
      <c r="X18" s="133" t="s">
        <v>994</v>
      </c>
      <c r="Y18" s="134" t="s">
        <v>995</v>
      </c>
      <c r="Z18" s="139"/>
    </row>
    <row r="19" spans="1:26" ht="114.95" customHeight="1" thickBot="1" x14ac:dyDescent="0.25">
      <c r="A19" s="62" t="s">
        <v>456</v>
      </c>
      <c r="B19" s="134" t="s">
        <v>457</v>
      </c>
      <c r="C19" s="131" t="s">
        <v>458</v>
      </c>
      <c r="D19" s="132" t="s">
        <v>459</v>
      </c>
      <c r="E19" s="133" t="s">
        <v>77</v>
      </c>
      <c r="F19" s="47">
        <f ca="1">IF(OR(Presentación!$C$1="",Presentación!$C$2=""),"-",IF(Presentación!$C$1=Presentación!$C$2,VLOOKUP(Jurídica!A19,Tabla24[],MATCH(Presentación!$C$1,Tabla24[#Headers],0),0),IF(VLOOKUP(Jurídica!A19,Tabla24[[ID]:[Operación]],7,0)="Suma",SUM(OFFSET(Tabla24[[#Headers],[Operación]],MATCH(Jurídica!A19,Tabla24[ID],0),MATCH(Presentación!$C$1,Tabla24[[#Headers],[Enero]:[Diciembre]],0),1,MATCH(Presentación!$C$2,Tabla24[[#Headers],[Enero]:[Diciembre]],0)-MATCH(Presentación!$C$1,Tabla24[[#Headers],[Enero]:[Diciembre]],0)+1)),IF(VLOOKUP(Jurídica!A19,Tabla24[[ID]:[Operación]],7,0)="Promedio",AVERAGE(OFFSET(Tabla24[[#Headers],[Operación]],MATCH(Jurídica!A19,Tabla24[ID],0),MATCH(Presentación!$C$1,Tabla24[[#Headers],[Enero]:[Diciembre]],0),1,MATCH(Presentación!$C$2,Tabla24[[#Headers],[Enero]:[Diciembre]],0)-MATCH(Presentación!$C$1,Tabla24[[#Headers],[Enero]:[Diciembre]],0)+1)),IF(VLOOKUP(Jurídica!A19,Tabla24[[ID]:[Operación]],7,0)="Acumulativo",IF(ISTEXT(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f>
        <v>1</v>
      </c>
      <c r="G19" s="135" t="s">
        <v>192</v>
      </c>
      <c r="H19" s="136" t="s">
        <v>986</v>
      </c>
      <c r="I19" s="67">
        <f>IF(VLOOKUP($A19,Tabla243[],MATCH(Jurídica!I$14,Tabla243[#Headers],0),0)="","",VLOOKUP($A19,Tabla243[],MATCH(Jurídica!I$14,Tabla243[#Headers],0),0))</f>
        <v>1</v>
      </c>
      <c r="J19" s="67">
        <f>IF(VLOOKUP($A19,Tabla243[],MATCH(Jurídica!J$14,Tabla243[#Headers],0),0)="","",VLOOKUP($A19,Tabla243[],MATCH(Jurídica!J$14,Tabla243[#Headers],0),0))</f>
        <v>1</v>
      </c>
      <c r="K19" s="67">
        <f>IF(VLOOKUP($A19,Tabla243[],MATCH(Jurídica!K$14,Tabla243[#Headers],0),0)="","",VLOOKUP($A19,Tabla243[],MATCH(Jurídica!K$14,Tabla243[#Headers],0),0))</f>
        <v>1</v>
      </c>
      <c r="L19" s="67">
        <v>1</v>
      </c>
      <c r="M19" s="67">
        <v>1</v>
      </c>
      <c r="N19" s="67">
        <v>0</v>
      </c>
      <c r="O19" s="67">
        <v>0</v>
      </c>
      <c r="P19" s="67">
        <v>1</v>
      </c>
      <c r="Q19" s="67">
        <v>1</v>
      </c>
      <c r="R19" s="67" t="str">
        <f>IF(VLOOKUP($A19,Tabla243[],MATCH(Jurídica!R$14,Tabla243[#Headers],0),0)="","",VLOOKUP($A19,Tabla243[],MATCH(Jurídica!R$14,Tabla243[#Headers],0),0))</f>
        <v/>
      </c>
      <c r="S19" s="67" t="str">
        <f>IF(VLOOKUP($A19,Tabla243[],MATCH(Jurídica!S$14,Tabla243[#Headers],0),0)="","",VLOOKUP($A19,Tabla243[],MATCH(Jurídica!S$14,Tabla243[#Headers],0),0))</f>
        <v/>
      </c>
      <c r="T19" s="67" t="str">
        <f>IF(VLOOKUP($A19,Tabla243[],MATCH(Jurídica!T$14,Tabla243[#Headers],0),0)="","",VLOOKUP($A19,Tabla243[],MATCH(Jurídica!T$14,Tabla243[#Headers],0),0))</f>
        <v/>
      </c>
      <c r="U19" s="44">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0.66666666666666663</v>
      </c>
      <c r="V19" s="44">
        <f ca="1">IF(OR(Presentación!$C$1="",Presentación!$C$2=""),"-",IF(OR(OR(U19="",U19="-"),F19=0),"N/A",IF(U19/F19&gt;1,1,U19/F19)))</f>
        <v>0.66666666666666663</v>
      </c>
      <c r="W19" s="133" t="s">
        <v>140</v>
      </c>
      <c r="X19" s="138" t="s">
        <v>991</v>
      </c>
      <c r="Y19" s="134" t="s">
        <v>996</v>
      </c>
      <c r="Z19" s="139"/>
    </row>
  </sheetData>
  <mergeCells count="17">
    <mergeCell ref="B8:Z8"/>
    <mergeCell ref="B5:Z5"/>
    <mergeCell ref="B6:G6"/>
    <mergeCell ref="H6:V6"/>
    <mergeCell ref="W6:Z6"/>
    <mergeCell ref="B7:Z7"/>
    <mergeCell ref="B15:B18"/>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9">
      <formula1>"A,B,C"</formula1>
      <formula2>0</formula2>
    </dataValidation>
    <dataValidation type="list" allowBlank="1" showInputMessage="1" showErrorMessage="1" sqref="E15:E19">
      <formula1>"Unidad,Porcentaje,Monetario"</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LZ29"/>
  <sheetViews>
    <sheetView showGridLines="0" view="pageBreakPreview" topLeftCell="B31" zoomScale="20" zoomScaleNormal="50" zoomScaleSheetLayoutView="20" workbookViewId="0">
      <selection activeCell="C15" sqref="C15"/>
    </sheetView>
  </sheetViews>
  <sheetFormatPr baseColWidth="10" defaultRowHeight="15" x14ac:dyDescent="0.2"/>
  <cols>
    <col min="1" max="1" width="13.28515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213</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10" customHeight="1" thickBot="1" x14ac:dyDescent="0.3">
      <c r="A15" s="23" t="s">
        <v>460</v>
      </c>
      <c r="B15" s="322" t="s">
        <v>461</v>
      </c>
      <c r="C15" s="48" t="s">
        <v>462</v>
      </c>
      <c r="D15" s="48" t="s">
        <v>463</v>
      </c>
      <c r="E15" s="48" t="s">
        <v>76</v>
      </c>
      <c r="F15" s="41">
        <f ca="1">IF(OR(Presentación!$C$1="",Presentación!$C$2=""),"-",IF(Presentación!$C$1=Presentación!$C$2,VLOOKUP(DAF!A15,Tabla24[],MATCH(Presentación!$C$1,Tabla24[#Headers],0),0),IF(VLOOKUP(DAF!A15,Tabla24[[ID]:[Operación]],7,0)="Suma",SUM(OFFSET(Tabla24[[#Headers],[Operación]],MATCH(DAF!A15,Tabla24[ID],0),MATCH(Presentación!$C$1,Tabla24[[#Headers],[Enero]:[Diciembre]],0),1,MATCH(Presentación!$C$2,Tabla24[[#Headers],[Enero]:[Diciembre]],0)-MATCH(Presentación!$C$1,Tabla24[[#Headers],[Enero]:[Diciembre]],0)+1)),IF(VLOOKUP(DAF!A15,Tabla24[[ID]:[Operación]],7,0)="Promedio",AVERAGE(OFFSET(Tabla24[[#Headers],[Operación]],MATCH(DAF!A15,Tabla24[ID],0),MATCH(Presentación!$C$1,Tabla24[[#Headers],[Enero]:[Diciembre]],0),1,MATCH(Presentación!$C$2,Tabla24[[#Headers],[Enero]:[Diciembre]],0)-MATCH(Presentación!$C$1,Tabla24[[#Headers],[Enero]:[Diciembre]],0)+1)),IF(VLOOKUP(DAF!A15,Tabla24[[ID]:[Operación]],7,0)="Acumulativo",IF(ISTEXT(VLOOKUP(DAF!A15,Tabla24[],COUNTA(OFFSET(Tabla24[[#Headers],[Operación]],MATCH(DAF!A15,Tabla24[ID],0),MATCH(Presentación!$C$1,Tabla24[[#Headers],[Enero]:[Diciembre]],0),1,MATCH(Presentación!$C$2,Tabla24[[#Headers],[Enero]:[Diciembre]],0)-MATCH(Presentación!$C$1,Tabla24[[#Headers],[Enero]:[Diciembre]],0)+1))+MATCH(Presentación!$C$1,Tabla24[[#Headers],[Enero]:[Diciembre]],0)-1+7,0)),"-",VLOOKUP(DAF!A15,Tabla24[],COUNTA(OFFSET(Tabla24[[#Headers],[Operación]],MATCH(DAF!A15,Tabla24[ID],0),MATCH(Presentación!$C$1,Tabla24[[#Headers],[Enero]:[Diciembre]],0),1,MATCH(Presentación!$C$2,Tabla24[[#Headers],[Enero]:[Diciembre]],0)-MATCH(Presentación!$C$1,Tabla24[[#Headers],[Enero]:[Diciembre]],0)+1))+MATCH(Presentación!$C$1,Tabla24[[#Headers],[Enero]:[Diciembre]],0)-1+7,0)),"-")))))</f>
        <v>3</v>
      </c>
      <c r="G15" s="49" t="s">
        <v>192</v>
      </c>
      <c r="H15" s="50" t="s">
        <v>674</v>
      </c>
      <c r="I15" s="42">
        <f>IF(VLOOKUP($A15,Tabla243[],MATCH(DAF!I$14,Tabla243[#Headers],0),0)="","",VLOOKUP($A15,Tabla243[],MATCH(DAF!I$14,Tabla243[#Headers],0),0))</f>
        <v>1</v>
      </c>
      <c r="J15" s="42">
        <f>IF(VLOOKUP($A15,Tabla243[],MATCH(DAF!J$14,Tabla243[#Headers],0),0)="","",VLOOKUP($A15,Tabla243[],MATCH(DAF!J$14,Tabla243[#Headers],0),0))</f>
        <v>1</v>
      </c>
      <c r="K15" s="42">
        <f>IF(VLOOKUP($A15,Tabla243[],MATCH(DAF!K$14,Tabla243[#Headers],0),0)="","",VLOOKUP($A15,Tabla243[],MATCH(DAF!K$14,Tabla243[#Headers],0),0))</f>
        <v>1</v>
      </c>
      <c r="L15" s="42">
        <v>1</v>
      </c>
      <c r="M15" s="42">
        <v>1</v>
      </c>
      <c r="N15" s="42">
        <v>1</v>
      </c>
      <c r="O15" s="42">
        <v>1</v>
      </c>
      <c r="P15" s="42">
        <v>1</v>
      </c>
      <c r="Q15" s="42">
        <v>1</v>
      </c>
      <c r="R15" s="42" t="str">
        <f>IF(VLOOKUP($A15,Tabla243[],MATCH(DAF!R$14,Tabla243[#Headers],0),0)="","",VLOOKUP($A15,Tabla243[],MATCH(DAF!R$14,Tabla243[#Headers],0),0))</f>
        <v/>
      </c>
      <c r="S15" s="42" t="str">
        <f>IF(VLOOKUP($A15,Tabla243[],MATCH(DAF!S$14,Tabla243[#Headers],0),0)="","",VLOOKUP($A15,Tabla243[],MATCH(DAF!S$14,Tabla243[#Headers],0),0))</f>
        <v/>
      </c>
      <c r="T15" s="42" t="str">
        <f>IF(VLOOKUP($A15,Tabla243[],MATCH(DAF!T$14,Tabla243[#Headers],0),0)="","",VLOOKUP($A15,Tabla243[],MATCH(DAF!T$14,Tabla243[#Headers],0),0))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51" t="s">
        <v>654</v>
      </c>
      <c r="X15" s="52" t="s">
        <v>655</v>
      </c>
      <c r="Y15" s="50" t="s">
        <v>226</v>
      </c>
      <c r="Z15" s="53"/>
    </row>
    <row r="16" spans="1:1014" s="14" customFormat="1" ht="159.94999999999999" customHeight="1" thickBot="1" x14ac:dyDescent="0.3">
      <c r="A16" s="24" t="s">
        <v>464</v>
      </c>
      <c r="B16" s="323"/>
      <c r="C16" s="45" t="s">
        <v>465</v>
      </c>
      <c r="D16" s="45" t="s">
        <v>466</v>
      </c>
      <c r="E16" s="45" t="s">
        <v>76</v>
      </c>
      <c r="F16" s="41">
        <f ca="1">IF(OR(Presentación!$C$1="",Presentación!$C$2=""),"-",IF(Presentación!$C$1=Presentación!$C$2,VLOOKUP(DAF!A16,Tabla24[],MATCH(Presentación!$C$1,Tabla24[#Headers],0),0),IF(VLOOKUP(DAF!A16,Tabla24[[ID]:[Operación]],7,0)="Suma",SUM(OFFSET(Tabla24[[#Headers],[Operación]],MATCH(DAF!A16,Tabla24[ID],0),MATCH(Presentación!$C$1,Tabla24[[#Headers],[Enero]:[Diciembre]],0),1,MATCH(Presentación!$C$2,Tabla24[[#Headers],[Enero]:[Diciembre]],0)-MATCH(Presentación!$C$1,Tabla24[[#Headers],[Enero]:[Diciembre]],0)+1)),IF(VLOOKUP(DAF!A16,Tabla24[[ID]:[Operación]],7,0)="Promedio",AVERAGE(OFFSET(Tabla24[[#Headers],[Operación]],MATCH(DAF!A16,Tabla24[ID],0),MATCH(Presentación!$C$1,Tabla24[[#Headers],[Enero]:[Diciembre]],0),1,MATCH(Presentación!$C$2,Tabla24[[#Headers],[Enero]:[Diciembre]],0)-MATCH(Presentación!$C$1,Tabla24[[#Headers],[Enero]:[Diciembre]],0)+1)),IF(VLOOKUP(DAF!A16,Tabla24[[ID]:[Operación]],7,0)="Acumulativo",IF(ISTEXT(VLOOKUP(DAF!A16,Tabla24[],COUNTA(OFFSET(Tabla24[[#Headers],[Operación]],MATCH(DAF!A16,Tabla24[ID],0),MATCH(Presentación!$C$1,Tabla24[[#Headers],[Enero]:[Diciembre]],0),1,MATCH(Presentación!$C$2,Tabla24[[#Headers],[Enero]:[Diciembre]],0)-MATCH(Presentación!$C$1,Tabla24[[#Headers],[Enero]:[Diciembre]],0)+1))+MATCH(Presentación!$C$1,Tabla24[[#Headers],[Enero]:[Diciembre]],0)-1+7,0)),"-",VLOOKUP(DAF!A16,Tabla24[],COUNTA(OFFSET(Tabla24[[#Headers],[Operación]],MATCH(DAF!A16,Tabla24[ID],0),MATCH(Presentación!$C$1,Tabla24[[#Headers],[Enero]:[Diciembre]],0),1,MATCH(Presentación!$C$2,Tabla24[[#Headers],[Enero]:[Diciembre]],0)-MATCH(Presentación!$C$1,Tabla24[[#Headers],[Enero]:[Diciembre]],0)+1))+MATCH(Presentación!$C$1,Tabla24[[#Headers],[Enero]:[Diciembre]],0)-1+7,0)),"-")))))</f>
        <v>1</v>
      </c>
      <c r="G16" s="55" t="s">
        <v>192</v>
      </c>
      <c r="H16" s="46" t="s">
        <v>673</v>
      </c>
      <c r="I16" s="42">
        <f>IF(VLOOKUP($A16,Tabla243[],MATCH(DAF!I$14,Tabla243[#Headers],0),0)="","",VLOOKUP($A16,Tabla243[],MATCH(DAF!I$14,Tabla243[#Headers],0),0))</f>
        <v>0</v>
      </c>
      <c r="J16" s="42">
        <f>IF(VLOOKUP($A16,Tabla243[],MATCH(DAF!J$14,Tabla243[#Headers],0),0)="","",VLOOKUP($A16,Tabla243[],MATCH(DAF!J$14,Tabla243[#Headers],0),0))</f>
        <v>0</v>
      </c>
      <c r="K16" s="42">
        <f>IF(VLOOKUP($A16,Tabla243[],MATCH(DAF!K$14,Tabla243[#Headers],0),0)="","",VLOOKUP($A16,Tabla243[],MATCH(DAF!K$14,Tabla243[#Headers],0),0))</f>
        <v>1</v>
      </c>
      <c r="L16" s="42">
        <v>1</v>
      </c>
      <c r="M16" s="42">
        <v>0</v>
      </c>
      <c r="N16" s="42">
        <v>0</v>
      </c>
      <c r="O16" s="42">
        <v>1</v>
      </c>
      <c r="P16" s="42">
        <v>0</v>
      </c>
      <c r="Q16" s="42">
        <v>0</v>
      </c>
      <c r="R16" s="42" t="str">
        <f>IF(VLOOKUP($A16,Tabla243[],MATCH(DAF!R$14,Tabla243[#Headers],0),0)="","",VLOOKUP($A16,Tabla243[],MATCH(DAF!R$14,Tabla243[#Headers],0),0))</f>
        <v/>
      </c>
      <c r="S16" s="42" t="str">
        <f>IF(VLOOKUP($A16,Tabla243[],MATCH(DAF!S$14,Tabla243[#Headers],0),0)="","",VLOOKUP($A16,Tabla243[],MATCH(DAF!S$14,Tabla243[#Headers],0),0))</f>
        <v/>
      </c>
      <c r="T16" s="42" t="str">
        <f>IF(VLOOKUP($A16,Tabla243[],MATCH(DAF!T$14,Tabla243[#Headers],0),0)="","",VLOOKUP($A16,Tabla243[],MATCH(DAF!T$14,Tabla243[#Headers],0),0))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56" t="s">
        <v>654</v>
      </c>
      <c r="X16" s="57" t="s">
        <v>655</v>
      </c>
      <c r="Y16" s="46" t="s">
        <v>656</v>
      </c>
      <c r="Z16" s="58"/>
    </row>
    <row r="17" spans="1:26" s="14" customFormat="1" ht="166.5" customHeight="1" thickBot="1" x14ac:dyDescent="0.3">
      <c r="A17" s="24" t="s">
        <v>467</v>
      </c>
      <c r="B17" s="54" t="s">
        <v>468</v>
      </c>
      <c r="C17" s="45" t="s">
        <v>469</v>
      </c>
      <c r="D17" s="45" t="s">
        <v>470</v>
      </c>
      <c r="E17" s="45" t="s">
        <v>76</v>
      </c>
      <c r="F17" s="41">
        <f ca="1">IF(OR(Presentación!$C$1="",Presentación!$C$2=""),"-",IF(Presentación!$C$1=Presentación!$C$2,VLOOKUP(DAF!A17,Tabla24[],MATCH(Presentación!$C$1,Tabla24[#Headers],0),0),IF(VLOOKUP(DAF!A17,Tabla24[[ID]:[Operación]],7,0)="Suma",SUM(OFFSET(Tabla24[[#Headers],[Operación]],MATCH(DAF!A17,Tabla24[ID],0),MATCH(Presentación!$C$1,Tabla24[[#Headers],[Enero]:[Diciembre]],0),1,MATCH(Presentación!$C$2,Tabla24[[#Headers],[Enero]:[Diciembre]],0)-MATCH(Presentación!$C$1,Tabla24[[#Headers],[Enero]:[Diciembre]],0)+1)),IF(VLOOKUP(DAF!A17,Tabla24[[ID]:[Operación]],7,0)="Promedio",AVERAGE(OFFSET(Tabla24[[#Headers],[Operación]],MATCH(DAF!A17,Tabla24[ID],0),MATCH(Presentación!$C$1,Tabla24[[#Headers],[Enero]:[Diciembre]],0),1,MATCH(Presentación!$C$2,Tabla24[[#Headers],[Enero]:[Diciembre]],0)-MATCH(Presentación!$C$1,Tabla24[[#Headers],[Enero]:[Diciembre]],0)+1)),IF(VLOOKUP(DAF!A17,Tabla24[[ID]:[Operación]],7,0)="Acumulativo",IF(ISTEXT(VLOOKUP(DAF!A17,Tabla24[],COUNTA(OFFSET(Tabla24[[#Headers],[Operación]],MATCH(DAF!A17,Tabla24[ID],0),MATCH(Presentación!$C$1,Tabla24[[#Headers],[Enero]:[Diciembre]],0),1,MATCH(Presentación!$C$2,Tabla24[[#Headers],[Enero]:[Diciembre]],0)-MATCH(Presentación!$C$1,Tabla24[[#Headers],[Enero]:[Diciembre]],0)+1))+MATCH(Presentación!$C$1,Tabla24[[#Headers],[Enero]:[Diciembre]],0)-1+7,0)),"-",VLOOKUP(DAF!A17,Tabla24[],COUNTA(OFFSET(Tabla24[[#Headers],[Operación]],MATCH(DAF!A17,Tabla24[ID],0),MATCH(Presentación!$C$1,Tabla24[[#Headers],[Enero]:[Diciembre]],0),1,MATCH(Presentación!$C$2,Tabla24[[#Headers],[Enero]:[Diciembre]],0)-MATCH(Presentación!$C$1,Tabla24[[#Headers],[Enero]:[Diciembre]],0)+1))+MATCH(Presentación!$C$1,Tabla24[[#Headers],[Enero]:[Diciembre]],0)-1+7,0)),"-")))))</f>
        <v>3</v>
      </c>
      <c r="G17" s="55" t="s">
        <v>192</v>
      </c>
      <c r="H17" s="46" t="s">
        <v>650</v>
      </c>
      <c r="I17" s="42">
        <f>IF(VLOOKUP($A17,Tabla243[],MATCH(DAF!I$14,Tabla243[#Headers],0),0)="","",VLOOKUP($A17,Tabla243[],MATCH(DAF!I$14,Tabla243[#Headers],0),0))</f>
        <v>1</v>
      </c>
      <c r="J17" s="42">
        <f>IF(VLOOKUP($A17,Tabla243[],MATCH(DAF!J$14,Tabla243[#Headers],0),0)="","",VLOOKUP($A17,Tabla243[],MATCH(DAF!J$14,Tabla243[#Headers],0),0))</f>
        <v>1</v>
      </c>
      <c r="K17" s="42">
        <f>IF(VLOOKUP($A17,Tabla243[],MATCH(DAF!K$14,Tabla243[#Headers],0),0)="","",VLOOKUP($A17,Tabla243[],MATCH(DAF!K$14,Tabla243[#Headers],0),0))</f>
        <v>1</v>
      </c>
      <c r="L17" s="42">
        <v>1</v>
      </c>
      <c r="M17" s="42">
        <v>1</v>
      </c>
      <c r="N17" s="42">
        <v>1</v>
      </c>
      <c r="O17" s="42">
        <v>1</v>
      </c>
      <c r="P17" s="42">
        <v>1</v>
      </c>
      <c r="Q17" s="42">
        <v>1</v>
      </c>
      <c r="R17" s="42" t="str">
        <f>IF(VLOOKUP($A17,Tabla243[],MATCH(DAF!R$14,Tabla243[#Headers],0),0)="","",VLOOKUP($A17,Tabla243[],MATCH(DAF!R$14,Tabla243[#Headers],0),0))</f>
        <v/>
      </c>
      <c r="S17" s="42" t="str">
        <f>IF(VLOOKUP($A17,Tabla243[],MATCH(DAF!S$14,Tabla243[#Headers],0),0)="","",VLOOKUP($A17,Tabla243[],MATCH(DAF!S$14,Tabla243[#Headers],0),0))</f>
        <v/>
      </c>
      <c r="T17" s="42" t="str">
        <f>IF(VLOOKUP($A17,Tabla243[],MATCH(DAF!T$14,Tabla243[#Headers],0),0)="","",VLOOKUP($A17,Tabla243[],MATCH(DAF!T$14,Tabla243[#Headers],0),0))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56" t="s">
        <v>654</v>
      </c>
      <c r="X17" s="57" t="s">
        <v>655</v>
      </c>
      <c r="Y17" s="46" t="s">
        <v>657</v>
      </c>
      <c r="Z17" s="58"/>
    </row>
    <row r="18" spans="1:26" s="14" customFormat="1" ht="182.25" customHeight="1" thickBot="1" x14ac:dyDescent="0.3">
      <c r="A18" s="24" t="s">
        <v>471</v>
      </c>
      <c r="B18" s="54" t="s">
        <v>472</v>
      </c>
      <c r="C18" s="45" t="s">
        <v>473</v>
      </c>
      <c r="D18" s="45" t="s">
        <v>474</v>
      </c>
      <c r="E18" s="45" t="s">
        <v>76</v>
      </c>
      <c r="F18" s="41">
        <f ca="1">IF(OR(Presentación!$C$1="",Presentación!$C$2=""),"-",IF(Presentación!$C$1=Presentación!$C$2,VLOOKUP(DAF!A18,Tabla24[],MATCH(Presentación!$C$1,Tabla24[#Headers],0),0),IF(VLOOKUP(DAF!A18,Tabla24[[ID]:[Operación]],7,0)="Suma",SUM(OFFSET(Tabla24[[#Headers],[Operación]],MATCH(DAF!A18,Tabla24[ID],0),MATCH(Presentación!$C$1,Tabla24[[#Headers],[Enero]:[Diciembre]],0),1,MATCH(Presentación!$C$2,Tabla24[[#Headers],[Enero]:[Diciembre]],0)-MATCH(Presentación!$C$1,Tabla24[[#Headers],[Enero]:[Diciembre]],0)+1)),IF(VLOOKUP(DAF!A18,Tabla24[[ID]:[Operación]],7,0)="Promedio",AVERAGE(OFFSET(Tabla24[[#Headers],[Operación]],MATCH(DAF!A18,Tabla24[ID],0),MATCH(Presentación!$C$1,Tabla24[[#Headers],[Enero]:[Diciembre]],0),1,MATCH(Presentación!$C$2,Tabla24[[#Headers],[Enero]:[Diciembre]],0)-MATCH(Presentación!$C$1,Tabla24[[#Headers],[Enero]:[Diciembre]],0)+1)),IF(VLOOKUP(DAF!A18,Tabla24[[ID]:[Operación]],7,0)="Acumulativo",IF(ISTEXT(VLOOKUP(DAF!A18,Tabla24[],COUNTA(OFFSET(Tabla24[[#Headers],[Operación]],MATCH(DAF!A18,Tabla24[ID],0),MATCH(Presentación!$C$1,Tabla24[[#Headers],[Enero]:[Diciembre]],0),1,MATCH(Presentación!$C$2,Tabla24[[#Headers],[Enero]:[Diciembre]],0)-MATCH(Presentación!$C$1,Tabla24[[#Headers],[Enero]:[Diciembre]],0)+1))+MATCH(Presentación!$C$1,Tabla24[[#Headers],[Enero]:[Diciembre]],0)-1+7,0)),"-",VLOOKUP(DAF!A18,Tabla24[],COUNTA(OFFSET(Tabla24[[#Headers],[Operación]],MATCH(DAF!A18,Tabla24[ID],0),MATCH(Presentación!$C$1,Tabla24[[#Headers],[Enero]:[Diciembre]],0),1,MATCH(Presentación!$C$2,Tabla24[[#Headers],[Enero]:[Diciembre]],0)-MATCH(Presentación!$C$1,Tabla24[[#Headers],[Enero]:[Diciembre]],0)+1))+MATCH(Presentación!$C$1,Tabla24[[#Headers],[Enero]:[Diciembre]],0)-1+7,0)),"-")))))</f>
        <v>1</v>
      </c>
      <c r="G18" s="55" t="s">
        <v>192</v>
      </c>
      <c r="H18" s="46" t="s">
        <v>651</v>
      </c>
      <c r="I18" s="42">
        <f>IF(VLOOKUP($A18,Tabla243[],MATCH(DAF!I$14,Tabla243[#Headers],0),0)="","",VLOOKUP($A18,Tabla243[],MATCH(DAF!I$14,Tabla243[#Headers],0),0))</f>
        <v>0</v>
      </c>
      <c r="J18" s="42">
        <f>IF(VLOOKUP($A18,Tabla243[],MATCH(DAF!J$14,Tabla243[#Headers],0),0)="","",VLOOKUP($A18,Tabla243[],MATCH(DAF!J$14,Tabla243[#Headers],0),0))</f>
        <v>0</v>
      </c>
      <c r="K18" s="42">
        <f>IF(VLOOKUP($A18,Tabla243[],MATCH(DAF!K$14,Tabla243[#Headers],0),0)="","",VLOOKUP($A18,Tabla243[],MATCH(DAF!K$14,Tabla243[#Headers],0),0))</f>
        <v>1</v>
      </c>
      <c r="L18" s="42">
        <v>1</v>
      </c>
      <c r="M18" s="42">
        <v>0</v>
      </c>
      <c r="N18" s="42">
        <v>0</v>
      </c>
      <c r="O18" s="42">
        <v>1</v>
      </c>
      <c r="P18" s="42">
        <v>0</v>
      </c>
      <c r="Q18" s="42">
        <v>0</v>
      </c>
      <c r="R18" s="42" t="str">
        <f>IF(VLOOKUP($A18,Tabla243[],MATCH(DAF!R$14,Tabla243[#Headers],0),0)="","",VLOOKUP($A18,Tabla243[],MATCH(DAF!R$14,Tabla243[#Headers],0),0))</f>
        <v/>
      </c>
      <c r="S18" s="42" t="str">
        <f>IF(VLOOKUP($A18,Tabla243[],MATCH(DAF!S$14,Tabla243[#Headers],0),0)="","",VLOOKUP($A18,Tabla243[],MATCH(DAF!S$14,Tabla243[#Headers],0),0))</f>
        <v/>
      </c>
      <c r="T18" s="42" t="str">
        <f>IF(VLOOKUP($A18,Tabla243[],MATCH(DAF!T$14,Tabla243[#Headers],0),0)="","",VLOOKUP($A18,Tabla243[],MATCH(DAF!T$14,Tabla243[#Headers],0),0))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56" t="s">
        <v>654</v>
      </c>
      <c r="X18" s="57" t="s">
        <v>655</v>
      </c>
      <c r="Y18" s="46" t="s">
        <v>658</v>
      </c>
      <c r="Z18" s="58"/>
    </row>
    <row r="19" spans="1:26" s="14" customFormat="1" ht="125.1" customHeight="1" thickBot="1" x14ac:dyDescent="0.3">
      <c r="A19" s="24" t="s">
        <v>475</v>
      </c>
      <c r="B19" s="320" t="s">
        <v>214</v>
      </c>
      <c r="C19" s="60" t="s">
        <v>141</v>
      </c>
      <c r="D19" s="60" t="s">
        <v>142</v>
      </c>
      <c r="E19" s="45" t="s">
        <v>76</v>
      </c>
      <c r="F19" s="41">
        <f ca="1">IF(OR(Presentación!$C$1="",Presentación!$C$2=""),"-",IF(Presentación!$C$1=Presentación!$C$2,VLOOKUP(DAF!A19,Tabla24[],MATCH(Presentación!$C$1,Tabla24[#Headers],0),0),IF(VLOOKUP(DAF!A19,Tabla24[[ID]:[Operación]],7,0)="Suma",SUM(OFFSET(Tabla24[[#Headers],[Operación]],MATCH(DAF!A19,Tabla24[ID],0),MATCH(Presentación!$C$1,Tabla24[[#Headers],[Enero]:[Diciembre]],0),1,MATCH(Presentación!$C$2,Tabla24[[#Headers],[Enero]:[Diciembre]],0)-MATCH(Presentación!$C$1,Tabla24[[#Headers],[Enero]:[Diciembre]],0)+1)),IF(VLOOKUP(DAF!A19,Tabla24[[ID]:[Operación]],7,0)="Promedio",AVERAGE(OFFSET(Tabla24[[#Headers],[Operación]],MATCH(DAF!A19,Tabla24[ID],0),MATCH(Presentación!$C$1,Tabla24[[#Headers],[Enero]:[Diciembre]],0),1,MATCH(Presentación!$C$2,Tabla24[[#Headers],[Enero]:[Diciembre]],0)-MATCH(Presentación!$C$1,Tabla24[[#Headers],[Enero]:[Diciembre]],0)+1)),IF(VLOOKUP(DAF!A19,Tabla24[[ID]:[Operación]],7,0)="Acumulativo",IF(ISTEXT(VLOOKUP(DAF!A19,Tabla24[],COUNTA(OFFSET(Tabla24[[#Headers],[Operación]],MATCH(DAF!A19,Tabla24[ID],0),MATCH(Presentación!$C$1,Tabla24[[#Headers],[Enero]:[Diciembre]],0),1,MATCH(Presentación!$C$2,Tabla24[[#Headers],[Enero]:[Diciembre]],0)-MATCH(Presentación!$C$1,Tabla24[[#Headers],[Enero]:[Diciembre]],0)+1))+MATCH(Presentación!$C$1,Tabla24[[#Headers],[Enero]:[Diciembre]],0)-1+7,0)),"-",VLOOKUP(DAF!A19,Tabla24[],COUNTA(OFFSET(Tabla24[[#Headers],[Operación]],MATCH(DAF!A19,Tabla24[ID],0),MATCH(Presentación!$C$1,Tabla24[[#Headers],[Enero]:[Diciembre]],0),1,MATCH(Presentación!$C$2,Tabla24[[#Headers],[Enero]:[Diciembre]],0)-MATCH(Presentación!$C$1,Tabla24[[#Headers],[Enero]:[Diciembre]],0)+1))+MATCH(Presentación!$C$1,Tabla24[[#Headers],[Enero]:[Diciembre]],0)-1+7,0)),"-")))))</f>
        <v>3</v>
      </c>
      <c r="G19" s="55" t="s">
        <v>192</v>
      </c>
      <c r="H19" s="59" t="s">
        <v>218</v>
      </c>
      <c r="I19" s="42">
        <f>IF(VLOOKUP($A19,Tabla243[],MATCH(DAF!I$14,Tabla243[#Headers],0),0)="","",VLOOKUP($A19,Tabla243[],MATCH(DAF!I$14,Tabla243[#Headers],0),0))</f>
        <v>1</v>
      </c>
      <c r="J19" s="42">
        <f>IF(VLOOKUP($A19,Tabla243[],MATCH(DAF!J$14,Tabla243[#Headers],0),0)="","",VLOOKUP($A19,Tabla243[],MATCH(DAF!J$14,Tabla243[#Headers],0),0))</f>
        <v>1</v>
      </c>
      <c r="K19" s="42">
        <f>IF(VLOOKUP($A19,Tabla243[],MATCH(DAF!K$14,Tabla243[#Headers],0),0)="","",VLOOKUP($A19,Tabla243[],MATCH(DAF!K$14,Tabla243[#Headers],0),0))</f>
        <v>1</v>
      </c>
      <c r="L19" s="42">
        <v>1</v>
      </c>
      <c r="M19" s="42">
        <v>1</v>
      </c>
      <c r="N19" s="42">
        <v>1</v>
      </c>
      <c r="O19" s="42">
        <v>1</v>
      </c>
      <c r="P19" s="42">
        <v>1</v>
      </c>
      <c r="Q19" s="42">
        <v>1</v>
      </c>
      <c r="R19" s="42" t="str">
        <f>IF(VLOOKUP($A19,Tabla243[],MATCH(DAF!R$14,Tabla243[#Headers],0),0)="","",VLOOKUP($A19,Tabla243[],MATCH(DAF!R$14,Tabla243[#Headers],0),0))</f>
        <v/>
      </c>
      <c r="S19" s="42" t="str">
        <f>IF(VLOOKUP($A19,Tabla243[],MATCH(DAF!S$14,Tabla243[#Headers],0),0)="","",VLOOKUP($A19,Tabla243[],MATCH(DAF!S$14,Tabla243[#Headers],0),0))</f>
        <v/>
      </c>
      <c r="T19" s="42" t="str">
        <f>IF(VLOOKUP($A19,Tabla243[],MATCH(DAF!T$14,Tabla243[#Headers],0),0)="","",VLOOKUP($A19,Tabla243[],MATCH(DAF!T$14,Tabla243[#Headers],0),0))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318" t="s">
        <v>659</v>
      </c>
      <c r="X19" s="57" t="s">
        <v>660</v>
      </c>
      <c r="Y19" s="59" t="s">
        <v>227</v>
      </c>
      <c r="Z19" s="58"/>
    </row>
    <row r="20" spans="1:26" s="14" customFormat="1" ht="125.1" customHeight="1" thickBot="1" x14ac:dyDescent="0.3">
      <c r="A20" s="24" t="s">
        <v>476</v>
      </c>
      <c r="B20" s="320"/>
      <c r="C20" s="60" t="s">
        <v>143</v>
      </c>
      <c r="D20" s="60" t="s">
        <v>144</v>
      </c>
      <c r="E20" s="45" t="s">
        <v>76</v>
      </c>
      <c r="F20" s="41">
        <f ca="1">IF(OR(Presentación!$C$1="",Presentación!$C$2=""),"-",IF(Presentación!$C$1=Presentación!$C$2,VLOOKUP(DAF!A20,Tabla24[],MATCH(Presentación!$C$1,Tabla24[#Headers],0),0),IF(VLOOKUP(DAF!A20,Tabla24[[ID]:[Operación]],7,0)="Suma",SUM(OFFSET(Tabla24[[#Headers],[Operación]],MATCH(DAF!A20,Tabla24[ID],0),MATCH(Presentación!$C$1,Tabla24[[#Headers],[Enero]:[Diciembre]],0),1,MATCH(Presentación!$C$2,Tabla24[[#Headers],[Enero]:[Diciembre]],0)-MATCH(Presentación!$C$1,Tabla24[[#Headers],[Enero]:[Diciembre]],0)+1)),IF(VLOOKUP(DAF!A20,Tabla24[[ID]:[Operación]],7,0)="Promedio",AVERAGE(OFFSET(Tabla24[[#Headers],[Operación]],MATCH(DAF!A20,Tabla24[ID],0),MATCH(Presentación!$C$1,Tabla24[[#Headers],[Enero]:[Diciembre]],0),1,MATCH(Presentación!$C$2,Tabla24[[#Headers],[Enero]:[Diciembre]],0)-MATCH(Presentación!$C$1,Tabla24[[#Headers],[Enero]:[Diciembre]],0)+1)),IF(VLOOKUP(DAF!A20,Tabla24[[ID]:[Operación]],7,0)="Acumulativo",IF(ISTEXT(VLOOKUP(DAF!A20,Tabla24[],COUNTA(OFFSET(Tabla24[[#Headers],[Operación]],MATCH(DAF!A20,Tabla24[ID],0),MATCH(Presentación!$C$1,Tabla24[[#Headers],[Enero]:[Diciembre]],0),1,MATCH(Presentación!$C$2,Tabla24[[#Headers],[Enero]:[Diciembre]],0)-MATCH(Presentación!$C$1,Tabla24[[#Headers],[Enero]:[Diciembre]],0)+1))+MATCH(Presentación!$C$1,Tabla24[[#Headers],[Enero]:[Diciembre]],0)-1+7,0)),"-",VLOOKUP(DAF!A20,Tabla24[],COUNTA(OFFSET(Tabla24[[#Headers],[Operación]],MATCH(DAF!A20,Tabla24[ID],0),MATCH(Presentación!$C$1,Tabla24[[#Headers],[Enero]:[Diciembre]],0),1,MATCH(Presentación!$C$2,Tabla24[[#Headers],[Enero]:[Diciembre]],0)-MATCH(Presentación!$C$1,Tabla24[[#Headers],[Enero]:[Diciembre]],0)+1))+MATCH(Presentación!$C$1,Tabla24[[#Headers],[Enero]:[Diciembre]],0)-1+7,0)),"-")))))</f>
        <v>3</v>
      </c>
      <c r="G20" s="55" t="s">
        <v>192</v>
      </c>
      <c r="H20" s="59" t="s">
        <v>219</v>
      </c>
      <c r="I20" s="42">
        <f>IF(VLOOKUP($A20,Tabla243[],MATCH(DAF!I$14,Tabla243[#Headers],0),0)="","",VLOOKUP($A20,Tabla243[],MATCH(DAF!I$14,Tabla243[#Headers],0),0))</f>
        <v>1</v>
      </c>
      <c r="J20" s="42">
        <f>IF(VLOOKUP($A20,Tabla243[],MATCH(DAF!J$14,Tabla243[#Headers],0),0)="","",VLOOKUP($A20,Tabla243[],MATCH(DAF!J$14,Tabla243[#Headers],0),0))</f>
        <v>1</v>
      </c>
      <c r="K20" s="42">
        <f>IF(VLOOKUP($A20,Tabla243[],MATCH(DAF!K$14,Tabla243[#Headers],0),0)="","",VLOOKUP($A20,Tabla243[],MATCH(DAF!K$14,Tabla243[#Headers],0),0))</f>
        <v>1</v>
      </c>
      <c r="L20" s="42">
        <v>1</v>
      </c>
      <c r="M20" s="42">
        <v>1</v>
      </c>
      <c r="N20" s="42">
        <v>1</v>
      </c>
      <c r="O20" s="42">
        <v>1</v>
      </c>
      <c r="P20" s="42">
        <v>1</v>
      </c>
      <c r="Q20" s="42">
        <v>1</v>
      </c>
      <c r="R20" s="42" t="str">
        <f>IF(VLOOKUP($A20,Tabla243[],MATCH(DAF!R$14,Tabla243[#Headers],0),0)="","",VLOOKUP($A20,Tabla243[],MATCH(DAF!R$14,Tabla243[#Headers],0),0))</f>
        <v/>
      </c>
      <c r="S20" s="42" t="str">
        <f>IF(VLOOKUP($A20,Tabla243[],MATCH(DAF!S$14,Tabla243[#Headers],0),0)="","",VLOOKUP($A20,Tabla243[],MATCH(DAF!S$14,Tabla243[#Headers],0),0))</f>
        <v/>
      </c>
      <c r="T20" s="42" t="str">
        <f>IF(VLOOKUP($A20,Tabla243[],MATCH(DAF!T$14,Tabla243[#Headers],0),0)="","",VLOOKUP($A20,Tabla243[],MATCH(DAF!T$14,Tabla243[#Headers],0),0))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318"/>
      <c r="X20" s="57" t="s">
        <v>661</v>
      </c>
      <c r="Y20" s="59" t="s">
        <v>228</v>
      </c>
      <c r="Z20" s="58"/>
    </row>
    <row r="21" spans="1:26" s="14" customFormat="1" ht="99.95" customHeight="1" thickBot="1" x14ac:dyDescent="0.3">
      <c r="A21" s="24" t="s">
        <v>477</v>
      </c>
      <c r="B21" s="320"/>
      <c r="C21" s="60" t="s">
        <v>145</v>
      </c>
      <c r="D21" s="60" t="s">
        <v>146</v>
      </c>
      <c r="E21" s="45" t="s">
        <v>76</v>
      </c>
      <c r="F21" s="41">
        <f ca="1">IF(OR(Presentación!$C$1="",Presentación!$C$2=""),"-",IF(Presentación!$C$1=Presentación!$C$2,VLOOKUP(DAF!A21,Tabla24[],MATCH(Presentación!$C$1,Tabla24[#Headers],0),0),IF(VLOOKUP(DAF!A21,Tabla24[[ID]:[Operación]],7,0)="Suma",SUM(OFFSET(Tabla24[[#Headers],[Operación]],MATCH(DAF!A21,Tabla24[ID],0),MATCH(Presentación!$C$1,Tabla24[[#Headers],[Enero]:[Diciembre]],0),1,MATCH(Presentación!$C$2,Tabla24[[#Headers],[Enero]:[Diciembre]],0)-MATCH(Presentación!$C$1,Tabla24[[#Headers],[Enero]:[Diciembre]],0)+1)),IF(VLOOKUP(DAF!A21,Tabla24[[ID]:[Operación]],7,0)="Promedio",AVERAGE(OFFSET(Tabla24[[#Headers],[Operación]],MATCH(DAF!A21,Tabla24[ID],0),MATCH(Presentación!$C$1,Tabla24[[#Headers],[Enero]:[Diciembre]],0),1,MATCH(Presentación!$C$2,Tabla24[[#Headers],[Enero]:[Diciembre]],0)-MATCH(Presentación!$C$1,Tabla24[[#Headers],[Enero]:[Diciembre]],0)+1)),IF(VLOOKUP(DAF!A21,Tabla24[[ID]:[Operación]],7,0)="Acumulativo",IF(ISTEXT(VLOOKUP(DAF!A21,Tabla24[],COUNTA(OFFSET(Tabla24[[#Headers],[Operación]],MATCH(DAF!A21,Tabla24[ID],0),MATCH(Presentación!$C$1,Tabla24[[#Headers],[Enero]:[Diciembre]],0),1,MATCH(Presentación!$C$2,Tabla24[[#Headers],[Enero]:[Diciembre]],0)-MATCH(Presentación!$C$1,Tabla24[[#Headers],[Enero]:[Diciembre]],0)+1))+MATCH(Presentación!$C$1,Tabla24[[#Headers],[Enero]:[Diciembre]],0)-1+7,0)),"-",VLOOKUP(DAF!A21,Tabla24[],COUNTA(OFFSET(Tabla24[[#Headers],[Operación]],MATCH(DAF!A21,Tabla24[ID],0),MATCH(Presentación!$C$1,Tabla24[[#Headers],[Enero]:[Diciembre]],0),1,MATCH(Presentación!$C$2,Tabla24[[#Headers],[Enero]:[Diciembre]],0)-MATCH(Presentación!$C$1,Tabla24[[#Headers],[Enero]:[Diciembre]],0)+1))+MATCH(Presentación!$C$1,Tabla24[[#Headers],[Enero]:[Diciembre]],0)-1+7,0)),"-")))))</f>
        <v>3</v>
      </c>
      <c r="G21" s="55" t="s">
        <v>192</v>
      </c>
      <c r="H21" s="59" t="s">
        <v>220</v>
      </c>
      <c r="I21" s="42">
        <f>IF(VLOOKUP($A21,Tabla243[],MATCH(DAF!I$14,Tabla243[#Headers],0),0)="","",VLOOKUP($A21,Tabla243[],MATCH(DAF!I$14,Tabla243[#Headers],0),0))</f>
        <v>1</v>
      </c>
      <c r="J21" s="42">
        <f>IF(VLOOKUP($A21,Tabla243[],MATCH(DAF!J$14,Tabla243[#Headers],0),0)="","",VLOOKUP($A21,Tabla243[],MATCH(DAF!J$14,Tabla243[#Headers],0),0))</f>
        <v>1</v>
      </c>
      <c r="K21" s="42">
        <f>IF(VLOOKUP($A21,Tabla243[],MATCH(DAF!K$14,Tabla243[#Headers],0),0)="","",VLOOKUP($A21,Tabla243[],MATCH(DAF!K$14,Tabla243[#Headers],0),0))</f>
        <v>1</v>
      </c>
      <c r="L21" s="42">
        <v>1</v>
      </c>
      <c r="M21" s="42">
        <v>1</v>
      </c>
      <c r="N21" s="42">
        <v>1</v>
      </c>
      <c r="O21" s="42">
        <v>1</v>
      </c>
      <c r="P21" s="42">
        <v>1</v>
      </c>
      <c r="Q21" s="42">
        <v>1</v>
      </c>
      <c r="R21" s="42" t="str">
        <f>IF(VLOOKUP($A21,Tabla243[],MATCH(DAF!R$14,Tabla243[#Headers],0),0)="","",VLOOKUP($A21,Tabla243[],MATCH(DAF!R$14,Tabla243[#Headers],0),0))</f>
        <v/>
      </c>
      <c r="S21" s="42" t="str">
        <f>IF(VLOOKUP($A21,Tabla243[],MATCH(DAF!S$14,Tabla243[#Headers],0),0)="","",VLOOKUP($A21,Tabla243[],MATCH(DAF!S$14,Tabla243[#Headers],0),0))</f>
        <v/>
      </c>
      <c r="T21" s="42" t="str">
        <f>IF(VLOOKUP($A21,Tabla243[],MATCH(DAF!T$14,Tabla243[#Headers],0),0)="","",VLOOKUP($A21,Tabla243[],MATCH(DAF!T$14,Tabla243[#Headers],0),0))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318"/>
      <c r="X21" s="57" t="s">
        <v>662</v>
      </c>
      <c r="Y21" s="59" t="s">
        <v>229</v>
      </c>
      <c r="Z21" s="58"/>
    </row>
    <row r="22" spans="1:26" s="14" customFormat="1" ht="150" customHeight="1" thickBot="1" x14ac:dyDescent="0.3">
      <c r="A22" s="24" t="s">
        <v>478</v>
      </c>
      <c r="B22" s="320" t="s">
        <v>479</v>
      </c>
      <c r="C22" s="60" t="s">
        <v>147</v>
      </c>
      <c r="D22" s="60" t="s">
        <v>148</v>
      </c>
      <c r="E22" s="45" t="s">
        <v>76</v>
      </c>
      <c r="F22" s="41">
        <f ca="1">IF(OR(Presentación!$C$1="",Presentación!$C$2=""),"-",IF(Presentación!$C$1=Presentación!$C$2,VLOOKUP(DAF!A22,Tabla24[],MATCH(Presentación!$C$1,Tabla24[#Headers],0),0),IF(VLOOKUP(DAF!A22,Tabla24[[ID]:[Operación]],7,0)="Suma",SUM(OFFSET(Tabla24[[#Headers],[Operación]],MATCH(DAF!A22,Tabla24[ID],0),MATCH(Presentación!$C$1,Tabla24[[#Headers],[Enero]:[Diciembre]],0),1,MATCH(Presentación!$C$2,Tabla24[[#Headers],[Enero]:[Diciembre]],0)-MATCH(Presentación!$C$1,Tabla24[[#Headers],[Enero]:[Diciembre]],0)+1)),IF(VLOOKUP(DAF!A22,Tabla24[[ID]:[Operación]],7,0)="Promedio",AVERAGE(OFFSET(Tabla24[[#Headers],[Operación]],MATCH(DAF!A22,Tabla24[ID],0),MATCH(Presentación!$C$1,Tabla24[[#Headers],[Enero]:[Diciembre]],0),1,MATCH(Presentación!$C$2,Tabla24[[#Headers],[Enero]:[Diciembre]],0)-MATCH(Presentación!$C$1,Tabla24[[#Headers],[Enero]:[Diciembre]],0)+1)),IF(VLOOKUP(DAF!A22,Tabla24[[ID]:[Operación]],7,0)="Acumulativo",IF(ISTEXT(VLOOKUP(DAF!A22,Tabla24[],COUNTA(OFFSET(Tabla24[[#Headers],[Operación]],MATCH(DAF!A22,Tabla24[ID],0),MATCH(Presentación!$C$1,Tabla24[[#Headers],[Enero]:[Diciembre]],0),1,MATCH(Presentación!$C$2,Tabla24[[#Headers],[Enero]:[Diciembre]],0)-MATCH(Presentación!$C$1,Tabla24[[#Headers],[Enero]:[Diciembre]],0)+1))+MATCH(Presentación!$C$1,Tabla24[[#Headers],[Enero]:[Diciembre]],0)-1+7,0)),"-",VLOOKUP(DAF!A22,Tabla24[],COUNTA(OFFSET(Tabla24[[#Headers],[Operación]],MATCH(DAF!A22,Tabla24[ID],0),MATCH(Presentación!$C$1,Tabla24[[#Headers],[Enero]:[Diciembre]],0),1,MATCH(Presentación!$C$2,Tabla24[[#Headers],[Enero]:[Diciembre]],0)-MATCH(Presentación!$C$1,Tabla24[[#Headers],[Enero]:[Diciembre]],0)+1))+MATCH(Presentación!$C$1,Tabla24[[#Headers],[Enero]:[Diciembre]],0)-1+7,0)),"-")))))</f>
        <v>3</v>
      </c>
      <c r="G22" s="55" t="s">
        <v>192</v>
      </c>
      <c r="H22" s="59" t="s">
        <v>221</v>
      </c>
      <c r="I22" s="42">
        <f>IF(VLOOKUP($A22,Tabla243[],MATCH(DAF!I$14,Tabla243[#Headers],0),0)="","",VLOOKUP($A22,Tabla243[],MATCH(DAF!I$14,Tabla243[#Headers],0),0))</f>
        <v>1</v>
      </c>
      <c r="J22" s="42">
        <f>IF(VLOOKUP($A22,Tabla243[],MATCH(DAF!J$14,Tabla243[#Headers],0),0)="","",VLOOKUP($A22,Tabla243[],MATCH(DAF!J$14,Tabla243[#Headers],0),0))</f>
        <v>1</v>
      </c>
      <c r="K22" s="42">
        <f>IF(VLOOKUP($A22,Tabla243[],MATCH(DAF!K$14,Tabla243[#Headers],0),0)="","",VLOOKUP($A22,Tabla243[],MATCH(DAF!K$14,Tabla243[#Headers],0),0))</f>
        <v>1</v>
      </c>
      <c r="L22" s="42">
        <v>1</v>
      </c>
      <c r="M22" s="42">
        <v>1</v>
      </c>
      <c r="N22" s="42">
        <v>1</v>
      </c>
      <c r="O22" s="42">
        <v>1</v>
      </c>
      <c r="P22" s="42">
        <v>1</v>
      </c>
      <c r="Q22" s="42">
        <v>1</v>
      </c>
      <c r="R22" s="42" t="str">
        <f>IF(VLOOKUP($A22,Tabla243[],MATCH(DAF!R$14,Tabla243[#Headers],0),0)="","",VLOOKUP($A22,Tabla243[],MATCH(DAF!R$14,Tabla243[#Headers],0),0))</f>
        <v/>
      </c>
      <c r="S22" s="42" t="str">
        <f>IF(VLOOKUP($A22,Tabla243[],MATCH(DAF!S$14,Tabla243[#Headers],0),0)="","",VLOOKUP($A22,Tabla243[],MATCH(DAF!S$14,Tabla243[#Headers],0),0))</f>
        <v/>
      </c>
      <c r="T22" s="42" t="str">
        <f>IF(VLOOKUP($A22,Tabla243[],MATCH(DAF!T$14,Tabla243[#Headers],0),0)="","",VLOOKUP($A22,Tabla243[],MATCH(DAF!T$14,Tabla243[#Headers],0),0))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56" t="s">
        <v>663</v>
      </c>
      <c r="X22" s="56" t="s">
        <v>230</v>
      </c>
      <c r="Y22" s="59" t="s">
        <v>231</v>
      </c>
      <c r="Z22" s="58"/>
    </row>
    <row r="23" spans="1:26" s="14" customFormat="1" ht="300" customHeight="1" thickBot="1" x14ac:dyDescent="0.3">
      <c r="A23" s="24" t="s">
        <v>480</v>
      </c>
      <c r="B23" s="320"/>
      <c r="C23" s="60" t="s">
        <v>149</v>
      </c>
      <c r="D23" s="60" t="s">
        <v>150</v>
      </c>
      <c r="E23" s="45" t="s">
        <v>76</v>
      </c>
      <c r="F23" s="41">
        <f ca="1">IF(OR(Presentación!$C$1="",Presentación!$C$2=""),"-",IF(Presentación!$C$1=Presentación!$C$2,VLOOKUP(DAF!A23,Tabla24[],MATCH(Presentación!$C$1,Tabla24[#Headers],0),0),IF(VLOOKUP(DAF!A23,Tabla24[[ID]:[Operación]],7,0)="Suma",SUM(OFFSET(Tabla24[[#Headers],[Operación]],MATCH(DAF!A23,Tabla24[ID],0),MATCH(Presentación!$C$1,Tabla24[[#Headers],[Enero]:[Diciembre]],0),1,MATCH(Presentación!$C$2,Tabla24[[#Headers],[Enero]:[Diciembre]],0)-MATCH(Presentación!$C$1,Tabla24[[#Headers],[Enero]:[Diciembre]],0)+1)),IF(VLOOKUP(DAF!A23,Tabla24[[ID]:[Operación]],7,0)="Promedio",AVERAGE(OFFSET(Tabla24[[#Headers],[Operación]],MATCH(DAF!A23,Tabla24[ID],0),MATCH(Presentación!$C$1,Tabla24[[#Headers],[Enero]:[Diciembre]],0),1,MATCH(Presentación!$C$2,Tabla24[[#Headers],[Enero]:[Diciembre]],0)-MATCH(Presentación!$C$1,Tabla24[[#Headers],[Enero]:[Diciembre]],0)+1)),IF(VLOOKUP(DAF!A23,Tabla24[[ID]:[Operación]],7,0)="Acumulativo",IF(ISTEXT(VLOOKUP(DAF!A23,Tabla24[],COUNTA(OFFSET(Tabla24[[#Headers],[Operación]],MATCH(DAF!A23,Tabla24[ID],0),MATCH(Presentación!$C$1,Tabla24[[#Headers],[Enero]:[Diciembre]],0),1,MATCH(Presentación!$C$2,Tabla24[[#Headers],[Enero]:[Diciembre]],0)-MATCH(Presentación!$C$1,Tabla24[[#Headers],[Enero]:[Diciembre]],0)+1))+MATCH(Presentación!$C$1,Tabla24[[#Headers],[Enero]:[Diciembre]],0)-1+7,0)),"-",VLOOKUP(DAF!A23,Tabla24[],COUNTA(OFFSET(Tabla24[[#Headers],[Operación]],MATCH(DAF!A23,Tabla24[ID],0),MATCH(Presentación!$C$1,Tabla24[[#Headers],[Enero]:[Diciembre]],0),1,MATCH(Presentación!$C$2,Tabla24[[#Headers],[Enero]:[Diciembre]],0)-MATCH(Presentación!$C$1,Tabla24[[#Headers],[Enero]:[Diciembre]],0)+1))+MATCH(Presentación!$C$1,Tabla24[[#Headers],[Enero]:[Diciembre]],0)-1+7,0)),"-")))))</f>
        <v>0</v>
      </c>
      <c r="G23" s="55" t="s">
        <v>192</v>
      </c>
      <c r="H23" s="59" t="s">
        <v>222</v>
      </c>
      <c r="I23" s="42">
        <f>IF(VLOOKUP($A23,Tabla243[],MATCH(DAF!I$14,Tabla243[#Headers],0),0)="","",VLOOKUP($A23,Tabla243[],MATCH(DAF!I$14,Tabla243[#Headers],0),0))</f>
        <v>0</v>
      </c>
      <c r="J23" s="42">
        <f>IF(VLOOKUP($A23,Tabla243[],MATCH(DAF!J$14,Tabla243[#Headers],0),0)="","",VLOOKUP($A23,Tabla243[],MATCH(DAF!J$14,Tabla243[#Headers],0),0))</f>
        <v>0</v>
      </c>
      <c r="K23" s="42">
        <f>IF(VLOOKUP($A23,Tabla243[],MATCH(DAF!K$14,Tabla243[#Headers],0),0)="","",VLOOKUP($A23,Tabla243[],MATCH(DAF!K$14,Tabla243[#Headers],0),0))</f>
        <v>0</v>
      </c>
      <c r="L23" s="42">
        <v>0</v>
      </c>
      <c r="M23" s="42">
        <v>0</v>
      </c>
      <c r="N23" s="42">
        <v>1</v>
      </c>
      <c r="O23" s="42">
        <v>1</v>
      </c>
      <c r="P23" s="42">
        <v>0</v>
      </c>
      <c r="Q23" s="42">
        <v>0</v>
      </c>
      <c r="R23" s="42" t="str">
        <f>IF(VLOOKUP($A23,Tabla243[],MATCH(DAF!R$14,Tabla243[#Headers],0),0)="","",VLOOKUP($A23,Tabla243[],MATCH(DAF!R$14,Tabla243[#Headers],0),0))</f>
        <v/>
      </c>
      <c r="S23" s="42" t="str">
        <f>IF(VLOOKUP($A23,Tabla243[],MATCH(DAF!S$14,Tabla243[#Headers],0),0)="","",VLOOKUP($A23,Tabla243[],MATCH(DAF!S$14,Tabla243[#Headers],0),0))</f>
        <v/>
      </c>
      <c r="T23" s="42" t="str">
        <f>IF(VLOOKUP($A23,Tabla243[],MATCH(DAF!T$14,Tabla243[#Headers],0),0)="","",VLOOKUP($A23,Tabla243[],MATCH(DAF!T$14,Tabla243[#Headers],0),0))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v>
      </c>
      <c r="V23" s="44" t="str">
        <f ca="1">IF(OR(Presentación!$C$1="",Presentación!$C$2=""),"-",IF(OR(OR(U23="",U23="-"),F23=0),"N/A",IF(U23/F23&gt;1,1,U23/F23)))</f>
        <v>N/A</v>
      </c>
      <c r="W23" s="57" t="s">
        <v>664</v>
      </c>
      <c r="X23" s="57" t="s">
        <v>665</v>
      </c>
      <c r="Y23" s="61" t="s">
        <v>232</v>
      </c>
      <c r="Z23" s="58"/>
    </row>
    <row r="24" spans="1:26" s="14" customFormat="1" ht="249.95" customHeight="1" thickBot="1" x14ac:dyDescent="0.3">
      <c r="A24" s="24" t="s">
        <v>481</v>
      </c>
      <c r="B24" s="321" t="s">
        <v>215</v>
      </c>
      <c r="C24" s="57" t="s">
        <v>151</v>
      </c>
      <c r="D24" s="57" t="s">
        <v>152</v>
      </c>
      <c r="E24" s="45" t="s">
        <v>76</v>
      </c>
      <c r="F24" s="41">
        <f ca="1">IF(OR(Presentación!$C$1="",Presentación!$C$2=""),"-",IF(Presentación!$C$1=Presentación!$C$2,VLOOKUP(DAF!A24,Tabla24[],MATCH(Presentación!$C$1,Tabla24[#Headers],0),0),IF(VLOOKUP(DAF!A24,Tabla24[[ID]:[Operación]],7,0)="Suma",SUM(OFFSET(Tabla24[[#Headers],[Operación]],MATCH(DAF!A24,Tabla24[ID],0),MATCH(Presentación!$C$1,Tabla24[[#Headers],[Enero]:[Diciembre]],0),1,MATCH(Presentación!$C$2,Tabla24[[#Headers],[Enero]:[Diciembre]],0)-MATCH(Presentación!$C$1,Tabla24[[#Headers],[Enero]:[Diciembre]],0)+1)),IF(VLOOKUP(DAF!A24,Tabla24[[ID]:[Operación]],7,0)="Promedio",AVERAGE(OFFSET(Tabla24[[#Headers],[Operación]],MATCH(DAF!A24,Tabla24[ID],0),MATCH(Presentación!$C$1,Tabla24[[#Headers],[Enero]:[Diciembre]],0),1,MATCH(Presentación!$C$2,Tabla24[[#Headers],[Enero]:[Diciembre]],0)-MATCH(Presentación!$C$1,Tabla24[[#Headers],[Enero]:[Diciembre]],0)+1)),IF(VLOOKUP(DAF!A24,Tabla24[[ID]:[Operación]],7,0)="Acumulativo",IF(ISTEXT(VLOOKUP(DAF!A24,Tabla24[],COUNTA(OFFSET(Tabla24[[#Headers],[Operación]],MATCH(DAF!A24,Tabla24[ID],0),MATCH(Presentación!$C$1,Tabla24[[#Headers],[Enero]:[Diciembre]],0),1,MATCH(Presentación!$C$2,Tabla24[[#Headers],[Enero]:[Diciembre]],0)-MATCH(Presentación!$C$1,Tabla24[[#Headers],[Enero]:[Diciembre]],0)+1))+MATCH(Presentación!$C$1,Tabla24[[#Headers],[Enero]:[Diciembre]],0)-1+7,0)),"-",VLOOKUP(DAF!A24,Tabla24[],COUNTA(OFFSET(Tabla24[[#Headers],[Operación]],MATCH(DAF!A24,Tabla24[ID],0),MATCH(Presentación!$C$1,Tabla24[[#Headers],[Enero]:[Diciembre]],0),1,MATCH(Presentación!$C$2,Tabla24[[#Headers],[Enero]:[Diciembre]],0)-MATCH(Presentación!$C$1,Tabla24[[#Headers],[Enero]:[Diciembre]],0)+1))+MATCH(Presentación!$C$1,Tabla24[[#Headers],[Enero]:[Diciembre]],0)-1+7,0)),"-")))))</f>
        <v>3</v>
      </c>
      <c r="G24" s="55" t="s">
        <v>192</v>
      </c>
      <c r="H24" s="61" t="s">
        <v>223</v>
      </c>
      <c r="I24" s="42">
        <f>IF(VLOOKUP($A24,Tabla243[],MATCH(DAF!I$14,Tabla243[#Headers],0),0)="","",VLOOKUP($A24,Tabla243[],MATCH(DAF!I$14,Tabla243[#Headers],0),0))</f>
        <v>1</v>
      </c>
      <c r="J24" s="42">
        <f>IF(VLOOKUP($A24,Tabla243[],MATCH(DAF!J$14,Tabla243[#Headers],0),0)="","",VLOOKUP($A24,Tabla243[],MATCH(DAF!J$14,Tabla243[#Headers],0),0))</f>
        <v>1</v>
      </c>
      <c r="K24" s="42">
        <f>IF(VLOOKUP($A24,Tabla243[],MATCH(DAF!K$14,Tabla243[#Headers],0),0)="","",VLOOKUP($A24,Tabla243[],MATCH(DAF!K$14,Tabla243[#Headers],0),0))</f>
        <v>1</v>
      </c>
      <c r="L24" s="42">
        <v>1</v>
      </c>
      <c r="M24" s="42">
        <v>1</v>
      </c>
      <c r="N24" s="42">
        <v>1</v>
      </c>
      <c r="O24" s="42">
        <v>1</v>
      </c>
      <c r="P24" s="42">
        <v>1</v>
      </c>
      <c r="Q24" s="42">
        <v>1</v>
      </c>
      <c r="R24" s="42" t="str">
        <f>IF(VLOOKUP($A24,Tabla243[],MATCH(DAF!R$14,Tabla243[#Headers],0),0)="","",VLOOKUP($A24,Tabla243[],MATCH(DAF!R$14,Tabla243[#Headers],0),0))</f>
        <v/>
      </c>
      <c r="S24" s="42" t="str">
        <f>IF(VLOOKUP($A24,Tabla243[],MATCH(DAF!S$14,Tabla243[#Headers],0),0)="","",VLOOKUP($A24,Tabla243[],MATCH(DAF!S$14,Tabla243[#Headers],0),0))</f>
        <v/>
      </c>
      <c r="T24" s="42" t="str">
        <f>IF(VLOOKUP($A24,Tabla243[],MATCH(DAF!T$14,Tabla243[#Headers],0),0)="","",VLOOKUP($A24,Tabla243[],MATCH(DAF!T$14,Tabla243[#Headers],0),0))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318" t="s">
        <v>666</v>
      </c>
      <c r="X24" s="318" t="s">
        <v>659</v>
      </c>
      <c r="Y24" s="61" t="s">
        <v>233</v>
      </c>
      <c r="Z24" s="58"/>
    </row>
    <row r="25" spans="1:26" s="14" customFormat="1" ht="249.95" customHeight="1" thickBot="1" x14ac:dyDescent="0.3">
      <c r="A25" s="24" t="s">
        <v>482</v>
      </c>
      <c r="B25" s="321"/>
      <c r="C25" s="57" t="s">
        <v>483</v>
      </c>
      <c r="D25" s="57" t="s">
        <v>152</v>
      </c>
      <c r="E25" s="45" t="s">
        <v>76</v>
      </c>
      <c r="F25" s="41">
        <f ca="1">IF(OR(Presentación!$C$1="",Presentación!$C$2=""),"-",IF(Presentación!$C$1=Presentación!$C$2,VLOOKUP(DAF!A25,Tabla24[],MATCH(Presentación!$C$1,Tabla24[#Headers],0),0),IF(VLOOKUP(DAF!A25,Tabla24[[ID]:[Operación]],7,0)="Suma",SUM(OFFSET(Tabla24[[#Headers],[Operación]],MATCH(DAF!A25,Tabla24[ID],0),MATCH(Presentación!$C$1,Tabla24[[#Headers],[Enero]:[Diciembre]],0),1,MATCH(Presentación!$C$2,Tabla24[[#Headers],[Enero]:[Diciembre]],0)-MATCH(Presentación!$C$1,Tabla24[[#Headers],[Enero]:[Diciembre]],0)+1)),IF(VLOOKUP(DAF!A25,Tabla24[[ID]:[Operación]],7,0)="Promedio",AVERAGE(OFFSET(Tabla24[[#Headers],[Operación]],MATCH(DAF!A25,Tabla24[ID],0),MATCH(Presentación!$C$1,Tabla24[[#Headers],[Enero]:[Diciembre]],0),1,MATCH(Presentación!$C$2,Tabla24[[#Headers],[Enero]:[Diciembre]],0)-MATCH(Presentación!$C$1,Tabla24[[#Headers],[Enero]:[Diciembre]],0)+1)),IF(VLOOKUP(DAF!A25,Tabla24[[ID]:[Operación]],7,0)="Acumulativo",IF(ISTEXT(VLOOKUP(DAF!A25,Tabla24[],COUNTA(OFFSET(Tabla24[[#Headers],[Operación]],MATCH(DAF!A25,Tabla24[ID],0),MATCH(Presentación!$C$1,Tabla24[[#Headers],[Enero]:[Diciembre]],0),1,MATCH(Presentación!$C$2,Tabla24[[#Headers],[Enero]:[Diciembre]],0)-MATCH(Presentación!$C$1,Tabla24[[#Headers],[Enero]:[Diciembre]],0)+1))+MATCH(Presentación!$C$1,Tabla24[[#Headers],[Enero]:[Diciembre]],0)-1+7,0)),"-",VLOOKUP(DAF!A25,Tabla24[],COUNTA(OFFSET(Tabla24[[#Headers],[Operación]],MATCH(DAF!A25,Tabla24[ID],0),MATCH(Presentación!$C$1,Tabla24[[#Headers],[Enero]:[Diciembre]],0),1,MATCH(Presentación!$C$2,Tabla24[[#Headers],[Enero]:[Diciembre]],0)-MATCH(Presentación!$C$1,Tabla24[[#Headers],[Enero]:[Diciembre]],0)+1))+MATCH(Presentación!$C$1,Tabla24[[#Headers],[Enero]:[Diciembre]],0)-1+7,0)),"-")))))</f>
        <v>1</v>
      </c>
      <c r="G25" s="55" t="s">
        <v>192</v>
      </c>
      <c r="H25" s="61" t="s">
        <v>223</v>
      </c>
      <c r="I25" s="42">
        <f>IF(VLOOKUP($A25,Tabla243[],MATCH(DAF!I$14,Tabla243[#Headers],0),0)="","",VLOOKUP($A25,Tabla243[],MATCH(DAF!I$14,Tabla243[#Headers],0),0))</f>
        <v>1</v>
      </c>
      <c r="J25" s="42">
        <f>IF(VLOOKUP($A25,Tabla243[],MATCH(DAF!J$14,Tabla243[#Headers],0),0)="","",VLOOKUP($A25,Tabla243[],MATCH(DAF!J$14,Tabla243[#Headers],0),0))</f>
        <v>0</v>
      </c>
      <c r="K25" s="42">
        <f>IF(VLOOKUP($A25,Tabla243[],MATCH(DAF!K$14,Tabla243[#Headers],0),0)="","",VLOOKUP($A25,Tabla243[],MATCH(DAF!K$14,Tabla243[#Headers],0),0))</f>
        <v>1</v>
      </c>
      <c r="L25" s="42">
        <v>1</v>
      </c>
      <c r="M25" s="42">
        <v>0</v>
      </c>
      <c r="N25" s="42">
        <v>0</v>
      </c>
      <c r="O25" s="42">
        <v>1</v>
      </c>
      <c r="P25" s="42">
        <v>0</v>
      </c>
      <c r="Q25" s="42">
        <v>0</v>
      </c>
      <c r="R25" s="42" t="str">
        <f>IF(VLOOKUP($A25,Tabla243[],MATCH(DAF!R$14,Tabla243[#Headers],0),0)="","",VLOOKUP($A25,Tabla243[],MATCH(DAF!R$14,Tabla243[#Headers],0),0))</f>
        <v/>
      </c>
      <c r="S25" s="42" t="str">
        <f>IF(VLOOKUP($A25,Tabla243[],MATCH(DAF!S$14,Tabla243[#Headers],0),0)="","",VLOOKUP($A25,Tabla243[],MATCH(DAF!S$14,Tabla243[#Headers],0),0))</f>
        <v/>
      </c>
      <c r="T25" s="42" t="str">
        <f>IF(VLOOKUP($A25,Tabla243[],MATCH(DAF!T$14,Tabla243[#Headers],0),0)="","",VLOOKUP($A25,Tabla243[],MATCH(DAF!T$14,Tabla243[#Headers],0),0))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318"/>
      <c r="X25" s="318"/>
      <c r="Y25" s="61" t="s">
        <v>233</v>
      </c>
      <c r="Z25" s="58"/>
    </row>
    <row r="26" spans="1:26" ht="215.1" customHeight="1" thickBot="1" x14ac:dyDescent="0.25">
      <c r="A26" s="62" t="s">
        <v>484</v>
      </c>
      <c r="B26" s="61" t="s">
        <v>216</v>
      </c>
      <c r="C26" s="57" t="s">
        <v>153</v>
      </c>
      <c r="D26" s="57" t="s">
        <v>142</v>
      </c>
      <c r="E26" s="45" t="s">
        <v>76</v>
      </c>
      <c r="F26" s="41">
        <f ca="1">IF(OR(Presentación!$C$1="",Presentación!$C$2=""),"-",IF(Presentación!$C$1=Presentación!$C$2,VLOOKUP(DAF!A26,Tabla24[],MATCH(Presentación!$C$1,Tabla24[#Headers],0),0),IF(VLOOKUP(DAF!A26,Tabla24[[ID]:[Operación]],7,0)="Suma",SUM(OFFSET(Tabla24[[#Headers],[Operación]],MATCH(DAF!A26,Tabla24[ID],0),MATCH(Presentación!$C$1,Tabla24[[#Headers],[Enero]:[Diciembre]],0),1,MATCH(Presentación!$C$2,Tabla24[[#Headers],[Enero]:[Diciembre]],0)-MATCH(Presentación!$C$1,Tabla24[[#Headers],[Enero]:[Diciembre]],0)+1)),IF(VLOOKUP(DAF!A26,Tabla24[[ID]:[Operación]],7,0)="Promedio",AVERAGE(OFFSET(Tabla24[[#Headers],[Operación]],MATCH(DAF!A26,Tabla24[ID],0),MATCH(Presentación!$C$1,Tabla24[[#Headers],[Enero]:[Diciembre]],0),1,MATCH(Presentación!$C$2,Tabla24[[#Headers],[Enero]:[Diciembre]],0)-MATCH(Presentación!$C$1,Tabla24[[#Headers],[Enero]:[Diciembre]],0)+1)),IF(VLOOKUP(DAF!A26,Tabla24[[ID]:[Operación]],7,0)="Acumulativo",IF(ISTEXT(VLOOKUP(DAF!A26,Tabla24[],COUNTA(OFFSET(Tabla24[[#Headers],[Operación]],MATCH(DAF!A26,Tabla24[ID],0),MATCH(Presentación!$C$1,Tabla24[[#Headers],[Enero]:[Diciembre]],0),1,MATCH(Presentación!$C$2,Tabla24[[#Headers],[Enero]:[Diciembre]],0)-MATCH(Presentación!$C$1,Tabla24[[#Headers],[Enero]:[Diciembre]],0)+1))+MATCH(Presentación!$C$1,Tabla24[[#Headers],[Enero]:[Diciembre]],0)-1+7,0)),"-",VLOOKUP(DAF!A26,Tabla24[],COUNTA(OFFSET(Tabla24[[#Headers],[Operación]],MATCH(DAF!A26,Tabla24[ID],0),MATCH(Presentación!$C$1,Tabla24[[#Headers],[Enero]:[Diciembre]],0),1,MATCH(Presentación!$C$2,Tabla24[[#Headers],[Enero]:[Diciembre]],0)-MATCH(Presentación!$C$1,Tabla24[[#Headers],[Enero]:[Diciembre]],0)+1))+MATCH(Presentación!$C$1,Tabla24[[#Headers],[Enero]:[Diciembre]],0)-1+7,0)),"-")))))</f>
        <v>3</v>
      </c>
      <c r="G26" s="55" t="s">
        <v>192</v>
      </c>
      <c r="H26" s="61" t="s">
        <v>224</v>
      </c>
      <c r="I26" s="42">
        <f>IF(VLOOKUP($A26,Tabla243[],MATCH(DAF!I$14,Tabla243[#Headers],0),0)="","",VLOOKUP($A26,Tabla243[],MATCH(DAF!I$14,Tabla243[#Headers],0),0))</f>
        <v>1</v>
      </c>
      <c r="J26" s="42">
        <f>IF(VLOOKUP($A26,Tabla243[],MATCH(DAF!J$14,Tabla243[#Headers],0),0)="","",VLOOKUP($A26,Tabla243[],MATCH(DAF!J$14,Tabla243[#Headers],0),0))</f>
        <v>1</v>
      </c>
      <c r="K26" s="42">
        <f>IF(VLOOKUP($A26,Tabla243[],MATCH(DAF!K$14,Tabla243[#Headers],0),0)="","",VLOOKUP($A26,Tabla243[],MATCH(DAF!K$14,Tabla243[#Headers],0),0))</f>
        <v>1</v>
      </c>
      <c r="L26" s="42">
        <v>1</v>
      </c>
      <c r="M26" s="42">
        <v>1</v>
      </c>
      <c r="N26" s="42">
        <v>1</v>
      </c>
      <c r="O26" s="42">
        <v>1</v>
      </c>
      <c r="P26" s="42">
        <v>1</v>
      </c>
      <c r="Q26" s="42">
        <v>1</v>
      </c>
      <c r="R26" s="42" t="str">
        <f>IF(VLOOKUP($A26,Tabla243[],MATCH(DAF!R$14,Tabla243[#Headers],0),0)="","",VLOOKUP($A26,Tabla243[],MATCH(DAF!R$14,Tabla243[#Headers],0),0))</f>
        <v/>
      </c>
      <c r="S26" s="42" t="str">
        <f>IF(VLOOKUP($A26,Tabla243[],MATCH(DAF!S$14,Tabla243[#Headers],0),0)="","",VLOOKUP($A26,Tabla243[],MATCH(DAF!S$14,Tabla243[#Headers],0),0))</f>
        <v/>
      </c>
      <c r="T26" s="42" t="str">
        <f>IF(VLOOKUP($A26,Tabla243[],MATCH(DAF!T$14,Tabla243[#Headers],0),0)="","",VLOOKUP($A26,Tabla243[],MATCH(DAF!T$14,Tabla243[#Headers],0),0))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57" t="s">
        <v>667</v>
      </c>
      <c r="X26" s="318" t="s">
        <v>668</v>
      </c>
      <c r="Y26" s="61" t="s">
        <v>234</v>
      </c>
      <c r="Z26" s="58"/>
    </row>
    <row r="27" spans="1:26" ht="174.95" customHeight="1" thickBot="1" x14ac:dyDescent="0.25">
      <c r="A27" s="62" t="s">
        <v>485</v>
      </c>
      <c r="B27" s="61" t="s">
        <v>217</v>
      </c>
      <c r="C27" s="63" t="s">
        <v>154</v>
      </c>
      <c r="D27" s="57" t="s">
        <v>155</v>
      </c>
      <c r="E27" s="45" t="s">
        <v>77</v>
      </c>
      <c r="F27" s="47">
        <f ca="1">IF(OR(Presentación!$C$1="",Presentación!$C$2=""),"-",IF(Presentación!$C$1=Presentación!$C$2,VLOOKUP(DAF!A27,Tabla24[],MATCH(Presentación!$C$1,Tabla24[#Headers],0),0),IF(VLOOKUP(DAF!A27,Tabla24[[ID]:[Operación]],7,0)="Suma",SUM(OFFSET(Tabla24[[#Headers],[Operación]],MATCH(DAF!A27,Tabla24[ID],0),MATCH(Presentación!$C$1,Tabla24[[#Headers],[Enero]:[Diciembre]],0),1,MATCH(Presentación!$C$2,Tabla24[[#Headers],[Enero]:[Diciembre]],0)-MATCH(Presentación!$C$1,Tabla24[[#Headers],[Enero]:[Diciembre]],0)+1)),IF(VLOOKUP(DAF!A27,Tabla24[[ID]:[Operación]],7,0)="Promedio",AVERAGE(OFFSET(Tabla24[[#Headers],[Operación]],MATCH(DAF!A27,Tabla24[ID],0),MATCH(Presentación!$C$1,Tabla24[[#Headers],[Enero]:[Diciembre]],0),1,MATCH(Presentación!$C$2,Tabla24[[#Headers],[Enero]:[Diciembre]],0)-MATCH(Presentación!$C$1,Tabla24[[#Headers],[Enero]:[Diciembre]],0)+1)),IF(VLOOKUP(DAF!A27,Tabla24[[ID]:[Operación]],7,0)="Acumulativo",IF(ISTEXT(VLOOKUP(DAF!A27,Tabla24[],COUNTA(OFFSET(Tabla24[[#Headers],[Operación]],MATCH(DAF!A27,Tabla24[ID],0),MATCH(Presentación!$C$1,Tabla24[[#Headers],[Enero]:[Diciembre]],0),1,MATCH(Presentación!$C$2,Tabla24[[#Headers],[Enero]:[Diciembre]],0)-MATCH(Presentación!$C$1,Tabla24[[#Headers],[Enero]:[Diciembre]],0)+1))+MATCH(Presentación!$C$1,Tabla24[[#Headers],[Enero]:[Diciembre]],0)-1+7,0)),"-",VLOOKUP(DAF!A27,Tabla24[],COUNTA(OFFSET(Tabla24[[#Headers],[Operación]],MATCH(DAF!A27,Tabla24[ID],0),MATCH(Presentación!$C$1,Tabla24[[#Headers],[Enero]:[Diciembre]],0),1,MATCH(Presentación!$C$2,Tabla24[[#Headers],[Enero]:[Diciembre]],0)-MATCH(Presentación!$C$1,Tabla24[[#Headers],[Enero]:[Diciembre]],0)+1))+MATCH(Presentación!$C$1,Tabla24[[#Headers],[Enero]:[Diciembre]],0)-1+7,0)),"-")))))</f>
        <v>1</v>
      </c>
      <c r="G27" s="55" t="s">
        <v>192</v>
      </c>
      <c r="H27" s="61" t="s">
        <v>225</v>
      </c>
      <c r="I27" s="67">
        <f>IF(VLOOKUP($A27,Tabla243[],MATCH(DAF!I$14,Tabla243[#Headers],0),0)="","",VLOOKUP($A27,Tabla243[],MATCH(DAF!I$14,Tabla243[#Headers],0),0))</f>
        <v>1</v>
      </c>
      <c r="J27" s="67">
        <f>IF(VLOOKUP($A27,Tabla243[],MATCH(DAF!J$14,Tabla243[#Headers],0),0)="","",VLOOKUP($A27,Tabla243[],MATCH(DAF!J$14,Tabla243[#Headers],0),0))</f>
        <v>1</v>
      </c>
      <c r="K27" s="67">
        <f>IF(VLOOKUP($A27,Tabla243[],MATCH(DAF!K$14,Tabla243[#Headers],0),0)="","",VLOOKUP($A27,Tabla243[],MATCH(DAF!K$14,Tabla243[#Headers],0),0))</f>
        <v>1</v>
      </c>
      <c r="L27" s="67">
        <v>1</v>
      </c>
      <c r="M27" s="67">
        <v>1</v>
      </c>
      <c r="N27" s="67">
        <v>1</v>
      </c>
      <c r="O27" s="67">
        <v>1</v>
      </c>
      <c r="P27" s="67">
        <v>1</v>
      </c>
      <c r="Q27" s="67">
        <v>1</v>
      </c>
      <c r="R27" s="67" t="str">
        <f>IF(VLOOKUP($A27,Tabla243[],MATCH(DAF!R$14,Tabla243[#Headers],0),0)="","",VLOOKUP($A27,Tabla243[],MATCH(DAF!R$14,Tabla243[#Headers],0),0))</f>
        <v/>
      </c>
      <c r="S27" s="67" t="str">
        <f>IF(VLOOKUP($A27,Tabla243[],MATCH(DAF!S$14,Tabla243[#Headers],0),0)="","",VLOOKUP($A27,Tabla243[],MATCH(DAF!S$14,Tabla243[#Headers],0),0))</f>
        <v/>
      </c>
      <c r="T27" s="67" t="str">
        <f>IF(VLOOKUP($A27,Tabla243[],MATCH(DAF!T$14,Tabla243[#Headers],0),0)="","",VLOOKUP($A27,Tabla243[],MATCH(DAF!T$14,Tabla243[#Headers],0),0))</f>
        <v/>
      </c>
      <c r="U27" s="44">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57" t="s">
        <v>669</v>
      </c>
      <c r="X27" s="319"/>
      <c r="Y27" s="61" t="s">
        <v>235</v>
      </c>
      <c r="Z27" s="58"/>
    </row>
    <row r="28" spans="1:26" ht="150" customHeight="1" thickBot="1" x14ac:dyDescent="0.25">
      <c r="A28" s="62" t="s">
        <v>486</v>
      </c>
      <c r="B28" s="317" t="s">
        <v>487</v>
      </c>
      <c r="C28" s="65" t="s">
        <v>488</v>
      </c>
      <c r="D28" s="65" t="s">
        <v>489</v>
      </c>
      <c r="E28" s="65" t="s">
        <v>77</v>
      </c>
      <c r="F28" s="47">
        <f ca="1">IF(OR(Presentación!$C$1="",Presentación!$C$2=""),"-",IF(Presentación!$C$1=Presentación!$C$2,VLOOKUP(DAF!A28,Tabla24[],MATCH(Presentación!$C$1,Tabla24[#Headers],0),0),IF(VLOOKUP(DAF!A28,Tabla24[[ID]:[Operación]],7,0)="Suma",SUM(OFFSET(Tabla24[[#Headers],[Operación]],MATCH(DAF!A28,Tabla24[ID],0),MATCH(Presentación!$C$1,Tabla24[[#Headers],[Enero]:[Diciembre]],0),1,MATCH(Presentación!$C$2,Tabla24[[#Headers],[Enero]:[Diciembre]],0)-MATCH(Presentación!$C$1,Tabla24[[#Headers],[Enero]:[Diciembre]],0)+1)),IF(VLOOKUP(DAF!A28,Tabla24[[ID]:[Operación]],7,0)="Promedio",AVERAGE(OFFSET(Tabla24[[#Headers],[Operación]],MATCH(DAF!A28,Tabla24[ID],0),MATCH(Presentación!$C$1,Tabla24[[#Headers],[Enero]:[Diciembre]],0),1,MATCH(Presentación!$C$2,Tabla24[[#Headers],[Enero]:[Diciembre]],0)-MATCH(Presentación!$C$1,Tabla24[[#Headers],[Enero]:[Diciembre]],0)+1)),IF(VLOOKUP(DAF!A28,Tabla24[[ID]:[Operación]],7,0)="Acumulativo",IF(ISTEXT(VLOOKUP(DAF!A28,Tabla24[],COUNTA(OFFSET(Tabla24[[#Headers],[Operación]],MATCH(DAF!A28,Tabla24[ID],0),MATCH(Presentación!$C$1,Tabla24[[#Headers],[Enero]:[Diciembre]],0),1,MATCH(Presentación!$C$2,Tabla24[[#Headers],[Enero]:[Diciembre]],0)-MATCH(Presentación!$C$1,Tabla24[[#Headers],[Enero]:[Diciembre]],0)+1))+MATCH(Presentación!$C$1,Tabla24[[#Headers],[Enero]:[Diciembre]],0)-1+7,0)),"-",VLOOKUP(DAF!A28,Tabla24[],COUNTA(OFFSET(Tabla24[[#Headers],[Operación]],MATCH(DAF!A28,Tabla24[ID],0),MATCH(Presentación!$C$1,Tabla24[[#Headers],[Enero]:[Diciembre]],0),1,MATCH(Presentación!$C$2,Tabla24[[#Headers],[Enero]:[Diciembre]],0)-MATCH(Presentación!$C$1,Tabla24[[#Headers],[Enero]:[Diciembre]],0)+1))+MATCH(Presentación!$C$1,Tabla24[[#Headers],[Enero]:[Diciembre]],0)-1+7,0)),"-")))))</f>
        <v>0.85410000000000008</v>
      </c>
      <c r="G28" s="66" t="s">
        <v>192</v>
      </c>
      <c r="H28" s="64" t="s">
        <v>652</v>
      </c>
      <c r="I28" s="67">
        <f>IF(VLOOKUP($A28,Tabla243[],MATCH(DAF!I$14,Tabla243[#Headers],0),0)="","",VLOOKUP($A28,Tabla243[],MATCH(DAF!I$14,Tabla243[#Headers],0),0))</f>
        <v>4.5199999999999997E-2</v>
      </c>
      <c r="J28" s="67">
        <f>IF(VLOOKUP($A28,Tabla243[],MATCH(DAF!J$14,Tabla243[#Headers],0),0)="","",VLOOKUP($A28,Tabla243[],MATCH(DAF!J$14,Tabla243[#Headers],0),0))</f>
        <v>9.4E-2</v>
      </c>
      <c r="K28" s="67">
        <f>IF(VLOOKUP($A28,Tabla243[],MATCH(DAF!K$14,Tabla243[#Headers],0),0)="","",VLOOKUP($A28,Tabla243[],MATCH(DAF!K$14,Tabla243[#Headers],0),0))</f>
        <v>0.14230000000000001</v>
      </c>
      <c r="L28" s="67">
        <v>0.27639999999999998</v>
      </c>
      <c r="M28" s="67">
        <v>0.39979999999999999</v>
      </c>
      <c r="N28" s="67">
        <v>0.5232</v>
      </c>
      <c r="O28" s="67">
        <v>0.65490000000000004</v>
      </c>
      <c r="P28" s="67">
        <v>0.75570000000000004</v>
      </c>
      <c r="Q28" s="67">
        <v>0.85409999999999997</v>
      </c>
      <c r="R28" s="67" t="str">
        <f>IF(VLOOKUP($A28,Tabla243[],MATCH(DAF!R$14,Tabla243[#Headers],0),0)="","",VLOOKUP($A28,Tabla243[],MATCH(DAF!R$14,Tabla243[#Headers],0),0))</f>
        <v/>
      </c>
      <c r="S28" s="67" t="str">
        <f>IF(VLOOKUP($A28,Tabla243[],MATCH(DAF!S$14,Tabla243[#Headers],0),0)="","",VLOOKUP($A28,Tabla243[],MATCH(DAF!S$14,Tabla243[#Headers],0),0))</f>
        <v/>
      </c>
      <c r="T28" s="67" t="str">
        <f>IF(VLOOKUP($A28,Tabla243[],MATCH(DAF!T$14,Tabla243[#Headers],0),0)="","",VLOOKUP($A28,Tabla243[],MATCH(DAF!T$14,Tabla243[#Headers],0),0))</f>
        <v/>
      </c>
      <c r="U28" s="44">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0.85409999999999997</v>
      </c>
      <c r="V28" s="44">
        <f ca="1">IF(OR(Presentación!$C$1="",Presentación!$C$2=""),"-",IF(OR(OR(U28="",U28="-"),F28=0),"N/A",IF(U28/F28&gt;1,1,U28/F28)))</f>
        <v>0.99999999999999989</v>
      </c>
      <c r="W28" s="65" t="s">
        <v>670</v>
      </c>
      <c r="X28" s="65" t="s">
        <v>671</v>
      </c>
      <c r="Y28" s="64" t="s">
        <v>672</v>
      </c>
      <c r="Z28" s="58"/>
    </row>
    <row r="29" spans="1:26" ht="110.1" customHeight="1" thickBot="1" x14ac:dyDescent="0.25">
      <c r="A29" s="62" t="s">
        <v>490</v>
      </c>
      <c r="B29" s="317"/>
      <c r="C29" s="65" t="s">
        <v>491</v>
      </c>
      <c r="D29" s="65" t="s">
        <v>492</v>
      </c>
      <c r="E29" s="65" t="s">
        <v>77</v>
      </c>
      <c r="F29" s="47">
        <f ca="1">IF(OR(Presentación!$C$1="",Presentación!$C$2=""),"-",IF(Presentación!$C$1=Presentación!$C$2,VLOOKUP(DAF!A29,Tabla24[],MATCH(Presentación!$C$1,Tabla24[#Headers],0),0),IF(VLOOKUP(DAF!A29,Tabla24[[ID]:[Operación]],7,0)="Suma",SUM(OFFSET(Tabla24[[#Headers],[Operación]],MATCH(DAF!A29,Tabla24[ID],0),MATCH(Presentación!$C$1,Tabla24[[#Headers],[Enero]:[Diciembre]],0),1,MATCH(Presentación!$C$2,Tabla24[[#Headers],[Enero]:[Diciembre]],0)-MATCH(Presentación!$C$1,Tabla24[[#Headers],[Enero]:[Diciembre]],0)+1)),IF(VLOOKUP(DAF!A29,Tabla24[[ID]:[Operación]],7,0)="Promedio",AVERAGE(OFFSET(Tabla24[[#Headers],[Operación]],MATCH(DAF!A29,Tabla24[ID],0),MATCH(Presentación!$C$1,Tabla24[[#Headers],[Enero]:[Diciembre]],0),1,MATCH(Presentación!$C$2,Tabla24[[#Headers],[Enero]:[Diciembre]],0)-MATCH(Presentación!$C$1,Tabla24[[#Headers],[Enero]:[Diciembre]],0)+1)),IF(VLOOKUP(DAF!A29,Tabla24[[ID]:[Operación]],7,0)="Acumulativo",IF(ISTEXT(VLOOKUP(DAF!A29,Tabla24[],COUNTA(OFFSET(Tabla24[[#Headers],[Operación]],MATCH(DAF!A29,Tabla24[ID],0),MATCH(Presentación!$C$1,Tabla24[[#Headers],[Enero]:[Diciembre]],0),1,MATCH(Presentación!$C$2,Tabla24[[#Headers],[Enero]:[Diciembre]],0)-MATCH(Presentación!$C$1,Tabla24[[#Headers],[Enero]:[Diciembre]],0)+1))+MATCH(Presentación!$C$1,Tabla24[[#Headers],[Enero]:[Diciembre]],0)-1+7,0)),"-",VLOOKUP(DAF!A29,Tabla24[],COUNTA(OFFSET(Tabla24[[#Headers],[Operación]],MATCH(DAF!A29,Tabla24[ID],0),MATCH(Presentación!$C$1,Tabla24[[#Headers],[Enero]:[Diciembre]],0),1,MATCH(Presentación!$C$2,Tabla24[[#Headers],[Enero]:[Diciembre]],0)-MATCH(Presentación!$C$1,Tabla24[[#Headers],[Enero]:[Diciembre]],0)+1))+MATCH(Presentación!$C$1,Tabla24[[#Headers],[Enero]:[Diciembre]],0)-1+7,0)),"-")))))</f>
        <v>0.8377</v>
      </c>
      <c r="G29" s="66" t="s">
        <v>192</v>
      </c>
      <c r="H29" s="64" t="s">
        <v>653</v>
      </c>
      <c r="I29" s="67">
        <f>IF(VLOOKUP($A29,Tabla243[],MATCH(DAF!I$14,Tabla243[#Headers],0),0)="","",VLOOKUP($A29,Tabla243[],MATCH(DAF!I$14,Tabla243[#Headers],0),0))</f>
        <v>4.5199999999999997E-2</v>
      </c>
      <c r="J29" s="67">
        <f>IF(VLOOKUP($A29,Tabla243[],MATCH(DAF!J$14,Tabla243[#Headers],0),0)="","",VLOOKUP($A29,Tabla243[],MATCH(DAF!J$14,Tabla243[#Headers],0),0))</f>
        <v>0.1037</v>
      </c>
      <c r="K29" s="67">
        <f>IF(VLOOKUP($A29,Tabla243[],MATCH(DAF!K$14,Tabla243[#Headers],0),0)="","",VLOOKUP($A29,Tabla243[],MATCH(DAF!K$14,Tabla243[#Headers],0),0))</f>
        <v>0.1489</v>
      </c>
      <c r="L29" s="67">
        <v>0.2792</v>
      </c>
      <c r="M29" s="67">
        <v>0.36959999999999998</v>
      </c>
      <c r="N29" s="67">
        <v>0.48130000000000001</v>
      </c>
      <c r="O29" s="67">
        <v>0.60899999999999999</v>
      </c>
      <c r="P29" s="67">
        <v>0.72599999999999998</v>
      </c>
      <c r="Q29" s="67">
        <v>0.8377</v>
      </c>
      <c r="R29" s="67" t="str">
        <f>IF(VLOOKUP($A29,Tabla243[],MATCH(DAF!R$14,Tabla243[#Headers],0),0)="","",VLOOKUP($A29,Tabla243[],MATCH(DAF!R$14,Tabla243[#Headers],0),0))</f>
        <v/>
      </c>
      <c r="S29" s="67" t="str">
        <f>IF(VLOOKUP($A29,Tabla243[],MATCH(DAF!S$14,Tabla243[#Headers],0),0)="","",VLOOKUP($A29,Tabla243[],MATCH(DAF!S$14,Tabla243[#Headers],0),0))</f>
        <v/>
      </c>
      <c r="T29" s="67" t="str">
        <f>IF(VLOOKUP($A29,Tabla243[],MATCH(DAF!T$14,Tabla243[#Headers],0),0)="","",VLOOKUP($A29,Tabla243[],MATCH(DAF!T$14,Tabla243[#Headers],0),0))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0.8377</v>
      </c>
      <c r="V29" s="44">
        <f ca="1">IF(OR(Presentación!$C$1="",Presentación!$C$2=""),"-",IF(OR(OR(U29="",U29="-"),F29=0),"N/A",IF(U29/F29&gt;1,1,U29/F29)))</f>
        <v>1</v>
      </c>
      <c r="W29" s="65" t="s">
        <v>670</v>
      </c>
      <c r="X29" s="65" t="s">
        <v>671</v>
      </c>
      <c r="Y29" s="64" t="s">
        <v>672</v>
      </c>
      <c r="Z29" s="58"/>
    </row>
  </sheetData>
  <mergeCells count="25">
    <mergeCell ref="B28:B29"/>
    <mergeCell ref="W19:W21"/>
    <mergeCell ref="W24:W25"/>
    <mergeCell ref="X13:X14"/>
    <mergeCell ref="Y13:Y14"/>
    <mergeCell ref="X26:X27"/>
    <mergeCell ref="B22:B23"/>
    <mergeCell ref="B24:B25"/>
    <mergeCell ref="B15:B16"/>
    <mergeCell ref="B19:B21"/>
    <mergeCell ref="X24:X25"/>
    <mergeCell ref="B8:Z8"/>
    <mergeCell ref="B5:Z5"/>
    <mergeCell ref="B6:G6"/>
    <mergeCell ref="H6:V6"/>
    <mergeCell ref="W6:Z6"/>
    <mergeCell ref="B7:Z7"/>
    <mergeCell ref="B9:Z10"/>
    <mergeCell ref="B11:Z12"/>
    <mergeCell ref="B13:B14"/>
    <mergeCell ref="C13:G13"/>
    <mergeCell ref="H13:H14"/>
    <mergeCell ref="I13:V13"/>
    <mergeCell ref="W13:W14"/>
    <mergeCell ref="Z13:Z14"/>
  </mergeCells>
  <dataValidations count="2">
    <dataValidation type="list" allowBlank="1" showInputMessage="1" showErrorMessage="1" sqref="G15:G29">
      <formula1>"A,B,C"</formula1>
    </dataValidation>
    <dataValidation type="list" allowBlank="1" showInputMessage="1" showErrorMessage="1" sqref="E15:E29">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ALZ30"/>
  <sheetViews>
    <sheetView showGridLines="0" view="pageBreakPreview" topLeftCell="B1" zoomScale="20" zoomScaleNormal="50" zoomScaleSheetLayoutView="20" workbookViewId="0">
      <selection activeCell="Q15" sqref="Q15:Q30"/>
    </sheetView>
  </sheetViews>
  <sheetFormatPr baseColWidth="10" defaultRowHeight="15" x14ac:dyDescent="0.2"/>
  <cols>
    <col min="1" max="1" width="15.140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998</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125.1" customHeight="1" thickBot="1" x14ac:dyDescent="0.3">
      <c r="A15" s="23" t="s">
        <v>568</v>
      </c>
      <c r="B15" s="324" t="s">
        <v>569</v>
      </c>
      <c r="C15" s="140" t="s">
        <v>570</v>
      </c>
      <c r="D15" s="141" t="s">
        <v>571</v>
      </c>
      <c r="E15" s="141" t="s">
        <v>76</v>
      </c>
      <c r="F15" s="41">
        <f ca="1">IF(OR(Presentación!$C$1="",Presentación!$C$2=""),"-",IF(Presentación!$C$1=Presentación!$C$2,VLOOKUP(RRHH!A15,Tabla24[],MATCH(Presentación!$C$1,Tabla24[#Headers],0),0),IF(VLOOKUP(RRHH!A15,Tabla24[[ID]:[Operación]],7,0)="Suma",SUM(OFFSET(Tabla24[[#Headers],[Operación]],MATCH(RRHH!A15,Tabla24[ID],0),MATCH(Presentación!$C$1,Tabla24[[#Headers],[Enero]:[Diciembre]],0),1,MATCH(Presentación!$C$2,Tabla24[[#Headers],[Enero]:[Diciembre]],0)-MATCH(Presentación!$C$1,Tabla24[[#Headers],[Enero]:[Diciembre]],0)+1)),IF(VLOOKUP(RRHH!A15,Tabla24[[ID]:[Operación]],7,0)="Promedio",AVERAGE(OFFSET(Tabla24[[#Headers],[Operación]],MATCH(RRHH!A15,Tabla24[ID],0),MATCH(Presentación!$C$1,Tabla24[[#Headers],[Enero]:[Diciembre]],0),1,MATCH(Presentación!$C$2,Tabla24[[#Headers],[Enero]:[Diciembre]],0)-MATCH(Presentación!$C$1,Tabla24[[#Headers],[Enero]:[Diciembre]],0)+1)),IF(VLOOKUP(RRHH!A15,Tabla24[[ID]:[Operación]],7,0)="Acumulativo",IF(ISTEXT(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f>
        <v>1</v>
      </c>
      <c r="G15" s="143" t="s">
        <v>192</v>
      </c>
      <c r="H15" s="142" t="s">
        <v>999</v>
      </c>
      <c r="I15" s="42">
        <f>IF(VLOOKUP($A15,Tabla243[],MATCH(RRHH!I$14,Tabla243[#Headers],0),0)="","",VLOOKUP($A15,Tabla243[],MATCH(RRHH!I$14,Tabla243[#Headers],0),0))</f>
        <v>0</v>
      </c>
      <c r="J15" s="42">
        <f>IF(VLOOKUP($A15,Tabla243[],MATCH(RRHH!J$14,Tabla243[#Headers],0),0)="","",VLOOKUP($A15,Tabla243[],MATCH(RRHH!J$14,Tabla243[#Headers],0),0))</f>
        <v>0</v>
      </c>
      <c r="K15" s="42">
        <f>IF(VLOOKUP($A15,Tabla243[],MATCH(RRHH!K$14,Tabla243[#Headers],0),0)="","",VLOOKUP($A15,Tabla243[],MATCH(RRHH!K$14,Tabla243[#Headers],0),0))</f>
        <v>1</v>
      </c>
      <c r="L15" s="42">
        <v>0</v>
      </c>
      <c r="M15" s="42">
        <v>0</v>
      </c>
      <c r="N15" s="42">
        <v>1</v>
      </c>
      <c r="O15" s="42">
        <v>0</v>
      </c>
      <c r="P15" s="42">
        <v>0</v>
      </c>
      <c r="Q15" s="42">
        <v>1</v>
      </c>
      <c r="R15" s="42" t="str">
        <f>IF(VLOOKUP($A15,Tabla243[],MATCH(RRHH!R$14,Tabla243[#Headers],0),0)="","",VLOOKUP($A15,Tabla243[],MATCH(RRHH!R$14,Tabla243[#Headers],0),0))</f>
        <v/>
      </c>
      <c r="S15" s="42" t="str">
        <f>IF(VLOOKUP($A15,Tabla243[],MATCH(RRHH!S$14,Tabla243[#Headers],0),0)="","",VLOOKUP($A15,Tabla243[],MATCH(RRHH!S$14,Tabla243[#Headers],0),0))</f>
        <v/>
      </c>
      <c r="T15" s="42" t="str">
        <f>IF(VLOOKUP($A15,Tabla243[],MATCH(RRHH!T$14,Tabla243[#Headers],0),0)="","",VLOOKUP($A15,Tabla243[],MATCH(RRHH!T$14,Tabla243[#Headers],0),0))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144" t="s">
        <v>1015</v>
      </c>
      <c r="X15" s="145" t="s">
        <v>1016</v>
      </c>
      <c r="Y15" s="142" t="s">
        <v>1017</v>
      </c>
      <c r="Z15" s="142"/>
    </row>
    <row r="16" spans="1:1014" ht="125.1" customHeight="1" thickBot="1" x14ac:dyDescent="0.25">
      <c r="A16" s="62" t="s">
        <v>572</v>
      </c>
      <c r="B16" s="326"/>
      <c r="C16" s="140" t="s">
        <v>573</v>
      </c>
      <c r="D16" s="141" t="s">
        <v>574</v>
      </c>
      <c r="E16" s="141" t="s">
        <v>76</v>
      </c>
      <c r="F16" s="41">
        <f ca="1">IF(OR(Presentación!$C$1="",Presentación!$C$2=""),"-",IF(Presentación!$C$1=Presentación!$C$2,VLOOKUP(RRHH!A16,Tabla24[],MATCH(Presentación!$C$1,Tabla24[#Headers],0),0),IF(VLOOKUP(RRHH!A16,Tabla24[[ID]:[Operación]],7,0)="Suma",SUM(OFFSET(Tabla24[[#Headers],[Operación]],MATCH(RRHH!A16,Tabla24[ID],0),MATCH(Presentación!$C$1,Tabla24[[#Headers],[Enero]:[Diciembre]],0),1,MATCH(Presentación!$C$2,Tabla24[[#Headers],[Enero]:[Diciembre]],0)-MATCH(Presentación!$C$1,Tabla24[[#Headers],[Enero]:[Diciembre]],0)+1)),IF(VLOOKUP(RRHH!A16,Tabla24[[ID]:[Operación]],7,0)="Promedio",AVERAGE(OFFSET(Tabla24[[#Headers],[Operación]],MATCH(RRHH!A16,Tabla24[ID],0),MATCH(Presentación!$C$1,Tabla24[[#Headers],[Enero]:[Diciembre]],0),1,MATCH(Presentación!$C$2,Tabla24[[#Headers],[Enero]:[Diciembre]],0)-MATCH(Presentación!$C$1,Tabla24[[#Headers],[Enero]:[Diciembre]],0)+1)),IF(VLOOKUP(RRHH!A16,Tabla24[[ID]:[Operación]],7,0)="Acumulativo",IF(ISTEXT(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f>
        <v>1</v>
      </c>
      <c r="G16" s="143" t="s">
        <v>192</v>
      </c>
      <c r="H16" s="142" t="s">
        <v>1000</v>
      </c>
      <c r="I16" s="42">
        <f>IF(VLOOKUP($A16,Tabla243[],MATCH(RRHH!I$14,Tabla243[#Headers],0),0)="","",VLOOKUP($A16,Tabla243[],MATCH(RRHH!I$14,Tabla243[#Headers],0),0))</f>
        <v>0</v>
      </c>
      <c r="J16" s="42">
        <f>IF(VLOOKUP($A16,Tabla243[],MATCH(RRHH!J$14,Tabla243[#Headers],0),0)="","",VLOOKUP($A16,Tabla243[],MATCH(RRHH!J$14,Tabla243[#Headers],0),0))</f>
        <v>0</v>
      </c>
      <c r="K16" s="42">
        <f>IF(VLOOKUP($A16,Tabla243[],MATCH(RRHH!K$14,Tabla243[#Headers],0),0)="","",VLOOKUP($A16,Tabla243[],MATCH(RRHH!K$14,Tabla243[#Headers],0),0))</f>
        <v>1</v>
      </c>
      <c r="L16" s="42">
        <v>0</v>
      </c>
      <c r="M16" s="42">
        <v>0</v>
      </c>
      <c r="N16" s="42">
        <v>1</v>
      </c>
      <c r="O16" s="42">
        <v>0</v>
      </c>
      <c r="P16" s="42">
        <v>0</v>
      </c>
      <c r="Q16" s="42">
        <v>1</v>
      </c>
      <c r="R16" s="42" t="str">
        <f>IF(VLOOKUP($A16,Tabla243[],MATCH(RRHH!R$14,Tabla243[#Headers],0),0)="","",VLOOKUP($A16,Tabla243[],MATCH(RRHH!R$14,Tabla243[#Headers],0),0))</f>
        <v/>
      </c>
      <c r="S16" s="42" t="str">
        <f>IF(VLOOKUP($A16,Tabla243[],MATCH(RRHH!S$14,Tabla243[#Headers],0),0)="","",VLOOKUP($A16,Tabla243[],MATCH(RRHH!S$14,Tabla243[#Headers],0),0))</f>
        <v/>
      </c>
      <c r="T16" s="42" t="str">
        <f>IF(VLOOKUP($A16,Tabla243[],MATCH(RRHH!T$14,Tabla243[#Headers],0),0)="","",VLOOKUP($A16,Tabla243[],MATCH(RRHH!T$14,Tabla243[#Headers],0),0))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4" t="s">
        <v>1015</v>
      </c>
      <c r="X16" s="145" t="s">
        <v>1016</v>
      </c>
      <c r="Y16" s="142" t="s">
        <v>1018</v>
      </c>
      <c r="Z16" s="142"/>
    </row>
    <row r="17" spans="1:26" ht="174.95" customHeight="1" thickBot="1" x14ac:dyDescent="0.25">
      <c r="A17" s="62" t="s">
        <v>575</v>
      </c>
      <c r="B17" s="326"/>
      <c r="C17" s="140" t="s">
        <v>576</v>
      </c>
      <c r="D17" s="141" t="s">
        <v>577</v>
      </c>
      <c r="E17" s="141" t="s">
        <v>76</v>
      </c>
      <c r="F17" s="41">
        <f ca="1">IF(OR(Presentación!$C$1="",Presentación!$C$2=""),"-",IF(Presentación!$C$1=Presentación!$C$2,VLOOKUP(RRHH!A17,Tabla24[],MATCH(Presentación!$C$1,Tabla24[#Headers],0),0),IF(VLOOKUP(RRHH!A17,Tabla24[[ID]:[Operación]],7,0)="Suma",SUM(OFFSET(Tabla24[[#Headers],[Operación]],MATCH(RRHH!A17,Tabla24[ID],0),MATCH(Presentación!$C$1,Tabla24[[#Headers],[Enero]:[Diciembre]],0),1,MATCH(Presentación!$C$2,Tabla24[[#Headers],[Enero]:[Diciembre]],0)-MATCH(Presentación!$C$1,Tabla24[[#Headers],[Enero]:[Diciembre]],0)+1)),IF(VLOOKUP(RRHH!A17,Tabla24[[ID]:[Operación]],7,0)="Promedio",AVERAGE(OFFSET(Tabla24[[#Headers],[Operación]],MATCH(RRHH!A17,Tabla24[ID],0),MATCH(Presentación!$C$1,Tabla24[[#Headers],[Enero]:[Diciembre]],0),1,MATCH(Presentación!$C$2,Tabla24[[#Headers],[Enero]:[Diciembre]],0)-MATCH(Presentación!$C$1,Tabla24[[#Headers],[Enero]:[Diciembre]],0)+1)),IF(VLOOKUP(RRHH!A17,Tabla24[[ID]:[Operación]],7,0)="Acumulativo",IF(ISTEXT(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f>
        <v>3</v>
      </c>
      <c r="G17" s="143" t="s">
        <v>192</v>
      </c>
      <c r="H17" s="142" t="s">
        <v>1001</v>
      </c>
      <c r="I17" s="42">
        <f>IF(VLOOKUP($A17,Tabla243[],MATCH(RRHH!I$14,Tabla243[#Headers],0),0)="","",VLOOKUP($A17,Tabla243[],MATCH(RRHH!I$14,Tabla243[#Headers],0),0))</f>
        <v>1</v>
      </c>
      <c r="J17" s="42">
        <f>IF(VLOOKUP($A17,Tabla243[],MATCH(RRHH!J$14,Tabla243[#Headers],0),0)="","",VLOOKUP($A17,Tabla243[],MATCH(RRHH!J$14,Tabla243[#Headers],0),0))</f>
        <v>1</v>
      </c>
      <c r="K17" s="42">
        <f>IF(VLOOKUP($A17,Tabla243[],MATCH(RRHH!K$14,Tabla243[#Headers],0),0)="","",VLOOKUP($A17,Tabla243[],MATCH(RRHH!K$14,Tabla243[#Headers],0),0))</f>
        <v>1</v>
      </c>
      <c r="L17" s="42">
        <v>1</v>
      </c>
      <c r="M17" s="42">
        <v>1</v>
      </c>
      <c r="N17" s="42">
        <v>1</v>
      </c>
      <c r="O17" s="42">
        <v>1</v>
      </c>
      <c r="P17" s="42">
        <v>1</v>
      </c>
      <c r="Q17" s="42">
        <v>1</v>
      </c>
      <c r="R17" s="42" t="str">
        <f>IF(VLOOKUP($A17,Tabla243[],MATCH(RRHH!R$14,Tabla243[#Headers],0),0)="","",VLOOKUP($A17,Tabla243[],MATCH(RRHH!R$14,Tabla243[#Headers],0),0))</f>
        <v/>
      </c>
      <c r="S17" s="42" t="str">
        <f>IF(VLOOKUP($A17,Tabla243[],MATCH(RRHH!S$14,Tabla243[#Headers],0),0)="","",VLOOKUP($A17,Tabla243[],MATCH(RRHH!S$14,Tabla243[#Headers],0),0))</f>
        <v/>
      </c>
      <c r="T17" s="42" t="str">
        <f>IF(VLOOKUP($A17,Tabla243[],MATCH(RRHH!T$14,Tabla243[#Headers],0),0)="","",VLOOKUP($A17,Tabla243[],MATCH(RRHH!T$14,Tabla243[#Headers],0),0))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144" t="s">
        <v>1015</v>
      </c>
      <c r="X17" s="145" t="s">
        <v>1019</v>
      </c>
      <c r="Y17" s="142" t="s">
        <v>1020</v>
      </c>
      <c r="Z17" s="142"/>
    </row>
    <row r="18" spans="1:26" ht="174.95" customHeight="1" thickBot="1" x14ac:dyDescent="0.25">
      <c r="A18" s="62" t="s">
        <v>578</v>
      </c>
      <c r="B18" s="326"/>
      <c r="C18" s="140" t="s">
        <v>579</v>
      </c>
      <c r="D18" s="141" t="s">
        <v>580</v>
      </c>
      <c r="E18" s="141" t="s">
        <v>76</v>
      </c>
      <c r="F18" s="41">
        <f ca="1">IF(OR(Presentación!$C$1="",Presentación!$C$2=""),"-",IF(Presentación!$C$1=Presentación!$C$2,VLOOKUP(RRHH!A18,Tabla24[],MATCH(Presentación!$C$1,Tabla24[#Headers],0),0),IF(VLOOKUP(RRHH!A18,Tabla24[[ID]:[Operación]],7,0)="Suma",SUM(OFFSET(Tabla24[[#Headers],[Operación]],MATCH(RRHH!A18,Tabla24[ID],0),MATCH(Presentación!$C$1,Tabla24[[#Headers],[Enero]:[Diciembre]],0),1,MATCH(Presentación!$C$2,Tabla24[[#Headers],[Enero]:[Diciembre]],0)-MATCH(Presentación!$C$1,Tabla24[[#Headers],[Enero]:[Diciembre]],0)+1)),IF(VLOOKUP(RRHH!A18,Tabla24[[ID]:[Operación]],7,0)="Promedio",AVERAGE(OFFSET(Tabla24[[#Headers],[Operación]],MATCH(RRHH!A18,Tabla24[ID],0),MATCH(Presentación!$C$1,Tabla24[[#Headers],[Enero]:[Diciembre]],0),1,MATCH(Presentación!$C$2,Tabla24[[#Headers],[Enero]:[Diciembre]],0)-MATCH(Presentación!$C$1,Tabla24[[#Headers],[Enero]:[Diciembre]],0)+1)),IF(VLOOKUP(RRHH!A18,Tabla24[[ID]:[Operación]],7,0)="Acumulativo",IF(ISTEXT(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f>
        <v>1</v>
      </c>
      <c r="G18" s="143" t="s">
        <v>192</v>
      </c>
      <c r="H18" s="142" t="s">
        <v>1002</v>
      </c>
      <c r="I18" s="42">
        <f>IF(VLOOKUP($A18,Tabla243[],MATCH(RRHH!I$14,Tabla243[#Headers],0),0)="","",VLOOKUP($A18,Tabla243[],MATCH(RRHH!I$14,Tabla243[#Headers],0),0))</f>
        <v>0</v>
      </c>
      <c r="J18" s="42">
        <f>IF(VLOOKUP($A18,Tabla243[],MATCH(RRHH!J$14,Tabla243[#Headers],0),0)="","",VLOOKUP($A18,Tabla243[],MATCH(RRHH!J$14,Tabla243[#Headers],0),0))</f>
        <v>0</v>
      </c>
      <c r="K18" s="42">
        <f>IF(VLOOKUP($A18,Tabla243[],MATCH(RRHH!K$14,Tabla243[#Headers],0),0)="","",VLOOKUP($A18,Tabla243[],MATCH(RRHH!K$14,Tabla243[#Headers],0),0))</f>
        <v>0</v>
      </c>
      <c r="L18" s="42">
        <v>0</v>
      </c>
      <c r="M18" s="42">
        <v>0</v>
      </c>
      <c r="N18" s="42">
        <v>1</v>
      </c>
      <c r="O18" s="42">
        <v>0</v>
      </c>
      <c r="P18" s="42">
        <v>0</v>
      </c>
      <c r="Q18" s="42">
        <v>1</v>
      </c>
      <c r="R18" s="42" t="str">
        <f>IF(VLOOKUP($A18,Tabla243[],MATCH(RRHH!R$14,Tabla243[#Headers],0),0)="","",VLOOKUP($A18,Tabla243[],MATCH(RRHH!R$14,Tabla243[#Headers],0),0))</f>
        <v/>
      </c>
      <c r="S18" s="42" t="str">
        <f>IF(VLOOKUP($A18,Tabla243[],MATCH(RRHH!S$14,Tabla243[#Headers],0),0)="","",VLOOKUP($A18,Tabla243[],MATCH(RRHH!S$14,Tabla243[#Headers],0),0))</f>
        <v/>
      </c>
      <c r="T18" s="42" t="str">
        <f>IF(VLOOKUP($A18,Tabla243[],MATCH(RRHH!T$14,Tabla243[#Headers],0),0)="","",VLOOKUP($A18,Tabla243[],MATCH(RRHH!T$14,Tabla243[#Headers],0),0))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45" t="s">
        <v>1021</v>
      </c>
      <c r="X18" s="144" t="s">
        <v>178</v>
      </c>
      <c r="Y18" s="142" t="s">
        <v>1022</v>
      </c>
      <c r="Z18" s="142"/>
    </row>
    <row r="19" spans="1:26" ht="174.95" customHeight="1" thickBot="1" x14ac:dyDescent="0.25">
      <c r="A19" s="62" t="s">
        <v>581</v>
      </c>
      <c r="B19" s="325"/>
      <c r="C19" s="140" t="s">
        <v>582</v>
      </c>
      <c r="D19" s="141" t="s">
        <v>583</v>
      </c>
      <c r="E19" s="141" t="s">
        <v>76</v>
      </c>
      <c r="F19" s="41">
        <f ca="1">IF(OR(Presentación!$C$1="",Presentación!$C$2=""),"-",IF(Presentación!$C$1=Presentación!$C$2,VLOOKUP(RRHH!A19,Tabla24[],MATCH(Presentación!$C$1,Tabla24[#Headers],0),0),IF(VLOOKUP(RRHH!A19,Tabla24[[ID]:[Operación]],7,0)="Suma",SUM(OFFSET(Tabla24[[#Headers],[Operación]],MATCH(RRHH!A19,Tabla24[ID],0),MATCH(Presentación!$C$1,Tabla24[[#Headers],[Enero]:[Diciembre]],0),1,MATCH(Presentación!$C$2,Tabla24[[#Headers],[Enero]:[Diciembre]],0)-MATCH(Presentación!$C$1,Tabla24[[#Headers],[Enero]:[Diciembre]],0)+1)),IF(VLOOKUP(RRHH!A19,Tabla24[[ID]:[Operación]],7,0)="Promedio",AVERAGE(OFFSET(Tabla24[[#Headers],[Operación]],MATCH(RRHH!A19,Tabla24[ID],0),MATCH(Presentación!$C$1,Tabla24[[#Headers],[Enero]:[Diciembre]],0),1,MATCH(Presentación!$C$2,Tabla24[[#Headers],[Enero]:[Diciembre]],0)-MATCH(Presentación!$C$1,Tabla24[[#Headers],[Enero]:[Diciembre]],0)+1)),IF(VLOOKUP(RRHH!A19,Tabla24[[ID]:[Operación]],7,0)="Acumulativo",IF(ISTEXT(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f>
        <v>1</v>
      </c>
      <c r="G19" s="143" t="s">
        <v>747</v>
      </c>
      <c r="H19" s="142" t="s">
        <v>1003</v>
      </c>
      <c r="I19" s="42">
        <f>IF(VLOOKUP($A19,Tabla243[],MATCH(RRHH!I$14,Tabla243[#Headers],0),0)="","",VLOOKUP($A19,Tabla243[],MATCH(RRHH!I$14,Tabla243[#Headers],0),0))</f>
        <v>0</v>
      </c>
      <c r="J19" s="42">
        <f>IF(VLOOKUP($A19,Tabla243[],MATCH(RRHH!J$14,Tabla243[#Headers],0),0)="","",VLOOKUP($A19,Tabla243[],MATCH(RRHH!J$14,Tabla243[#Headers],0),0))</f>
        <v>0</v>
      </c>
      <c r="K19" s="42">
        <f>IF(VLOOKUP($A19,Tabla243[],MATCH(RRHH!K$14,Tabla243[#Headers],0),0)="","",VLOOKUP($A19,Tabla243[],MATCH(RRHH!K$14,Tabla243[#Headers],0),0))</f>
        <v>1</v>
      </c>
      <c r="L19" s="42">
        <v>1</v>
      </c>
      <c r="M19" s="42">
        <v>1</v>
      </c>
      <c r="N19" s="42">
        <v>1</v>
      </c>
      <c r="O19" s="42">
        <v>0</v>
      </c>
      <c r="P19" s="42">
        <v>1</v>
      </c>
      <c r="Q19" s="42">
        <v>1</v>
      </c>
      <c r="R19" s="42" t="str">
        <f>IF(VLOOKUP($A19,Tabla243[],MATCH(RRHH!R$14,Tabla243[#Headers],0),0)="","",VLOOKUP($A19,Tabla243[],MATCH(RRHH!R$14,Tabla243[#Headers],0),0))</f>
        <v/>
      </c>
      <c r="S19" s="42" t="str">
        <f>IF(VLOOKUP($A19,Tabla243[],MATCH(RRHH!S$14,Tabla243[#Headers],0),0)="","",VLOOKUP($A19,Tabla243[],MATCH(RRHH!S$14,Tabla243[#Headers],0),0))</f>
        <v/>
      </c>
      <c r="T19" s="42" t="str">
        <f>IF(VLOOKUP($A19,Tabla243[],MATCH(RRHH!T$14,Tabla243[#Headers],0),0)="","",VLOOKUP($A19,Tabla243[],MATCH(RRHH!T$14,Tabla243[#Headers],0),0))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f ca="1">IF(OR(Presentación!$C$1="",Presentación!$C$2=""),"-",IF(OR(OR(U19="",U19="-"),F19=0),"N/A",IF(U19/F19&gt;1,1,U19/F19)))</f>
        <v>1</v>
      </c>
      <c r="W19" s="145" t="s">
        <v>1021</v>
      </c>
      <c r="X19" s="144" t="s">
        <v>178</v>
      </c>
      <c r="Y19" s="142" t="s">
        <v>1023</v>
      </c>
      <c r="Z19" s="142"/>
    </row>
    <row r="20" spans="1:26" ht="225" customHeight="1" thickBot="1" x14ac:dyDescent="0.25">
      <c r="A20" s="62" t="s">
        <v>584</v>
      </c>
      <c r="B20" s="142" t="s">
        <v>585</v>
      </c>
      <c r="C20" s="140" t="s">
        <v>177</v>
      </c>
      <c r="D20" s="141" t="s">
        <v>586</v>
      </c>
      <c r="E20" s="141" t="s">
        <v>76</v>
      </c>
      <c r="F20" s="41">
        <f ca="1">IF(OR(Presentación!$C$1="",Presentación!$C$2=""),"-",IF(Presentación!$C$1=Presentación!$C$2,VLOOKUP(RRHH!A20,Tabla24[],MATCH(Presentación!$C$1,Tabla24[#Headers],0),0),IF(VLOOKUP(RRHH!A20,Tabla24[[ID]:[Operación]],7,0)="Suma",SUM(OFFSET(Tabla24[[#Headers],[Operación]],MATCH(RRHH!A20,Tabla24[ID],0),MATCH(Presentación!$C$1,Tabla24[[#Headers],[Enero]:[Diciembre]],0),1,MATCH(Presentación!$C$2,Tabla24[[#Headers],[Enero]:[Diciembre]],0)-MATCH(Presentación!$C$1,Tabla24[[#Headers],[Enero]:[Diciembre]],0)+1)),IF(VLOOKUP(RRHH!A20,Tabla24[[ID]:[Operación]],7,0)="Promedio",AVERAGE(OFFSET(Tabla24[[#Headers],[Operación]],MATCH(RRHH!A20,Tabla24[ID],0),MATCH(Presentación!$C$1,Tabla24[[#Headers],[Enero]:[Diciembre]],0),1,MATCH(Presentación!$C$2,Tabla24[[#Headers],[Enero]:[Diciembre]],0)-MATCH(Presentación!$C$1,Tabla24[[#Headers],[Enero]:[Diciembre]],0)+1)),IF(VLOOKUP(RRHH!A20,Tabla24[[ID]:[Operación]],7,0)="Acumulativo",IF(ISTEXT(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f>
        <v>0</v>
      </c>
      <c r="G20" s="143" t="s">
        <v>192</v>
      </c>
      <c r="H20" s="142" t="s">
        <v>1004</v>
      </c>
      <c r="I20" s="42">
        <f>IF(VLOOKUP($A20,Tabla243[],MATCH(RRHH!I$14,Tabla243[#Headers],0),0)="","",VLOOKUP($A20,Tabla243[],MATCH(RRHH!I$14,Tabla243[#Headers],0),0))</f>
        <v>0</v>
      </c>
      <c r="J20" s="42">
        <f>IF(VLOOKUP($A20,Tabla243[],MATCH(RRHH!J$14,Tabla243[#Headers],0),0)="","",VLOOKUP($A20,Tabla243[],MATCH(RRHH!J$14,Tabla243[#Headers],0),0))</f>
        <v>0</v>
      </c>
      <c r="K20" s="42">
        <f>IF(VLOOKUP($A20,Tabla243[],MATCH(RRHH!K$14,Tabla243[#Headers],0),0)="","",VLOOKUP($A20,Tabla243[],MATCH(RRHH!K$14,Tabla243[#Headers],0),0))</f>
        <v>0</v>
      </c>
      <c r="L20" s="42">
        <v>0</v>
      </c>
      <c r="M20" s="42">
        <v>0</v>
      </c>
      <c r="N20" s="42">
        <v>0</v>
      </c>
      <c r="O20" s="42">
        <v>0</v>
      </c>
      <c r="P20" s="42">
        <v>1</v>
      </c>
      <c r="Q20" s="42">
        <v>0</v>
      </c>
      <c r="R20" s="42" t="str">
        <f>IF(VLOOKUP($A20,Tabla243[],MATCH(RRHH!R$14,Tabla243[#Headers],0),0)="","",VLOOKUP($A20,Tabla243[],MATCH(RRHH!R$14,Tabla243[#Headers],0),0))</f>
        <v/>
      </c>
      <c r="S20" s="42" t="str">
        <f>IF(VLOOKUP($A20,Tabla243[],MATCH(RRHH!S$14,Tabla243[#Headers],0),0)="","",VLOOKUP($A20,Tabla243[],MATCH(RRHH!S$14,Tabla243[#Headers],0),0))</f>
        <v/>
      </c>
      <c r="T20" s="42" t="str">
        <f>IF(VLOOKUP($A20,Tabla243[],MATCH(RRHH!T$14,Tabla243[#Headers],0),0)="","",VLOOKUP($A20,Tabla243[],MATCH(RRHH!T$14,Tabla243[#Headers],0),0))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t="str">
        <f ca="1">IF(OR(Presentación!$C$1="",Presentación!$C$2=""),"-",IF(OR(OR(U20="",U20="-"),F20=0),"N/A",IF(U20/F20&gt;1,1,U20/F20)))</f>
        <v>N/A</v>
      </c>
      <c r="W20" s="144" t="s">
        <v>1015</v>
      </c>
      <c r="X20" s="145" t="s">
        <v>1024</v>
      </c>
      <c r="Y20" s="142" t="s">
        <v>1025</v>
      </c>
      <c r="Z20" s="142"/>
    </row>
    <row r="21" spans="1:26" ht="174.95" customHeight="1" thickBot="1" x14ac:dyDescent="0.25">
      <c r="A21" s="62" t="s">
        <v>587</v>
      </c>
      <c r="B21" s="324" t="s">
        <v>588</v>
      </c>
      <c r="C21" s="140" t="s">
        <v>589</v>
      </c>
      <c r="D21" s="141" t="s">
        <v>590</v>
      </c>
      <c r="E21" s="141" t="s">
        <v>76</v>
      </c>
      <c r="F21" s="41">
        <f ca="1">IF(OR(Presentación!$C$1="",Presentación!$C$2=""),"-",IF(Presentación!$C$1=Presentación!$C$2,VLOOKUP(RRHH!A21,Tabla24[],MATCH(Presentación!$C$1,Tabla24[#Headers],0),0),IF(VLOOKUP(RRHH!A21,Tabla24[[ID]:[Operación]],7,0)="Suma",SUM(OFFSET(Tabla24[[#Headers],[Operación]],MATCH(RRHH!A21,Tabla24[ID],0),MATCH(Presentación!$C$1,Tabla24[[#Headers],[Enero]:[Diciembre]],0),1,MATCH(Presentación!$C$2,Tabla24[[#Headers],[Enero]:[Diciembre]],0)-MATCH(Presentación!$C$1,Tabla24[[#Headers],[Enero]:[Diciembre]],0)+1)),IF(VLOOKUP(RRHH!A21,Tabla24[[ID]:[Operación]],7,0)="Promedio",AVERAGE(OFFSET(Tabla24[[#Headers],[Operación]],MATCH(RRHH!A21,Tabla24[ID],0),MATCH(Presentación!$C$1,Tabla24[[#Headers],[Enero]:[Diciembre]],0),1,MATCH(Presentación!$C$2,Tabla24[[#Headers],[Enero]:[Diciembre]],0)-MATCH(Presentación!$C$1,Tabla24[[#Headers],[Enero]:[Diciembre]],0)+1)),IF(VLOOKUP(RRHH!A21,Tabla24[[ID]:[Operación]],7,0)="Acumulativo",IF(ISTEXT(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f>
        <v>0</v>
      </c>
      <c r="G21" s="143" t="s">
        <v>192</v>
      </c>
      <c r="H21" s="142" t="s">
        <v>1005</v>
      </c>
      <c r="I21" s="42">
        <f>IF(VLOOKUP($A21,Tabla243[],MATCH(RRHH!I$14,Tabla243[#Headers],0),0)="","",VLOOKUP($A21,Tabla243[],MATCH(RRHH!I$14,Tabla243[#Headers],0),0))</f>
        <v>0</v>
      </c>
      <c r="J21" s="42">
        <f>IF(VLOOKUP($A21,Tabla243[],MATCH(RRHH!J$14,Tabla243[#Headers],0),0)="","",VLOOKUP($A21,Tabla243[],MATCH(RRHH!J$14,Tabla243[#Headers],0),0))</f>
        <v>0</v>
      </c>
      <c r="K21" s="42">
        <f>IF(VLOOKUP($A21,Tabla243[],MATCH(RRHH!K$14,Tabla243[#Headers],0),0)="","",VLOOKUP($A21,Tabla243[],MATCH(RRHH!K$14,Tabla243[#Headers],0),0))</f>
        <v>0</v>
      </c>
      <c r="L21" s="42">
        <v>0</v>
      </c>
      <c r="M21" s="42">
        <v>0</v>
      </c>
      <c r="N21" s="42">
        <v>0</v>
      </c>
      <c r="O21" s="42">
        <v>0</v>
      </c>
      <c r="P21" s="42">
        <v>0</v>
      </c>
      <c r="Q21" s="42">
        <v>0</v>
      </c>
      <c r="R21" s="42" t="str">
        <f>IF(VLOOKUP($A21,Tabla243[],MATCH(RRHH!R$14,Tabla243[#Headers],0),0)="","",VLOOKUP($A21,Tabla243[],MATCH(RRHH!R$14,Tabla243[#Headers],0),0))</f>
        <v/>
      </c>
      <c r="S21" s="42" t="str">
        <f>IF(VLOOKUP($A21,Tabla243[],MATCH(RRHH!S$14,Tabla243[#Headers],0),0)="","",VLOOKUP($A21,Tabla243[],MATCH(RRHH!S$14,Tabla243[#Headers],0),0))</f>
        <v/>
      </c>
      <c r="T21" s="42" t="str">
        <f>IF(VLOOKUP($A21,Tabla243[],MATCH(RRHH!T$14,Tabla243[#Headers],0),0)="","",VLOOKUP($A21,Tabla243[],MATCH(RRHH!T$14,Tabla243[#Headers],0),0))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144" t="s">
        <v>1026</v>
      </c>
      <c r="X21" s="145" t="s">
        <v>1027</v>
      </c>
      <c r="Y21" s="142" t="s">
        <v>1028</v>
      </c>
      <c r="Z21" s="142"/>
    </row>
    <row r="22" spans="1:26" ht="225" customHeight="1" thickBot="1" x14ac:dyDescent="0.25">
      <c r="A22" s="62" t="s">
        <v>591</v>
      </c>
      <c r="B22" s="326"/>
      <c r="C22" s="140" t="s">
        <v>592</v>
      </c>
      <c r="D22" s="141" t="s">
        <v>593</v>
      </c>
      <c r="E22" s="141" t="s">
        <v>76</v>
      </c>
      <c r="F22" s="41">
        <f ca="1">IF(OR(Presentación!$C$1="",Presentación!$C$2=""),"-",IF(Presentación!$C$1=Presentación!$C$2,VLOOKUP(RRHH!A22,Tabla24[],MATCH(Presentación!$C$1,Tabla24[#Headers],0),0),IF(VLOOKUP(RRHH!A22,Tabla24[[ID]:[Operación]],7,0)="Suma",SUM(OFFSET(Tabla24[[#Headers],[Operación]],MATCH(RRHH!A22,Tabla24[ID],0),MATCH(Presentación!$C$1,Tabla24[[#Headers],[Enero]:[Diciembre]],0),1,MATCH(Presentación!$C$2,Tabla24[[#Headers],[Enero]:[Diciembre]],0)-MATCH(Presentación!$C$1,Tabla24[[#Headers],[Enero]:[Diciembre]],0)+1)),IF(VLOOKUP(RRHH!A22,Tabla24[[ID]:[Operación]],7,0)="Promedio",AVERAGE(OFFSET(Tabla24[[#Headers],[Operación]],MATCH(RRHH!A22,Tabla24[ID],0),MATCH(Presentación!$C$1,Tabla24[[#Headers],[Enero]:[Diciembre]],0),1,MATCH(Presentación!$C$2,Tabla24[[#Headers],[Enero]:[Diciembre]],0)-MATCH(Presentación!$C$1,Tabla24[[#Headers],[Enero]:[Diciembre]],0)+1)),IF(VLOOKUP(RRHH!A22,Tabla24[[ID]:[Operación]],7,0)="Acumulativo",IF(ISTEXT(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f>
        <v>0</v>
      </c>
      <c r="G22" s="143" t="s">
        <v>747</v>
      </c>
      <c r="H22" s="142" t="s">
        <v>1006</v>
      </c>
      <c r="I22" s="42">
        <f>IF(VLOOKUP($A22,Tabla243[],MATCH(RRHH!I$14,Tabla243[#Headers],0),0)="","",VLOOKUP($A22,Tabla243[],MATCH(RRHH!I$14,Tabla243[#Headers],0),0))</f>
        <v>0</v>
      </c>
      <c r="J22" s="42">
        <f>IF(VLOOKUP($A22,Tabla243[],MATCH(RRHH!J$14,Tabla243[#Headers],0),0)="","",VLOOKUP($A22,Tabla243[],MATCH(RRHH!J$14,Tabla243[#Headers],0),0))</f>
        <v>0</v>
      </c>
      <c r="K22" s="42">
        <f>IF(VLOOKUP($A22,Tabla243[],MATCH(RRHH!K$14,Tabla243[#Headers],0),0)="","",VLOOKUP($A22,Tabla243[],MATCH(RRHH!K$14,Tabla243[#Headers],0),0))</f>
        <v>0</v>
      </c>
      <c r="L22" s="42">
        <v>0</v>
      </c>
      <c r="M22" s="42">
        <v>0</v>
      </c>
      <c r="N22" s="42">
        <v>0</v>
      </c>
      <c r="O22" s="42">
        <v>0</v>
      </c>
      <c r="P22" s="42">
        <v>0</v>
      </c>
      <c r="Q22" s="42">
        <v>0</v>
      </c>
      <c r="R22" s="42" t="str">
        <f>IF(VLOOKUP($A22,Tabla243[],MATCH(RRHH!R$14,Tabla243[#Headers],0),0)="","",VLOOKUP($A22,Tabla243[],MATCH(RRHH!R$14,Tabla243[#Headers],0),0))</f>
        <v/>
      </c>
      <c r="S22" s="42" t="str">
        <f>IF(VLOOKUP($A22,Tabla243[],MATCH(RRHH!S$14,Tabla243[#Headers],0),0)="","",VLOOKUP($A22,Tabla243[],MATCH(RRHH!S$14,Tabla243[#Headers],0),0))</f>
        <v/>
      </c>
      <c r="T22" s="42" t="str">
        <f>IF(VLOOKUP($A22,Tabla243[],MATCH(RRHH!T$14,Tabla243[#Headers],0),0)="","",VLOOKUP($A22,Tabla243[],MATCH(RRHH!T$14,Tabla243[#Headers],0),0))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144" t="s">
        <v>1026</v>
      </c>
      <c r="X22" s="145" t="s">
        <v>1029</v>
      </c>
      <c r="Y22" s="142" t="s">
        <v>1030</v>
      </c>
      <c r="Z22" s="142"/>
    </row>
    <row r="23" spans="1:26" ht="125.1" customHeight="1" thickBot="1" x14ac:dyDescent="0.25">
      <c r="A23" s="62" t="s">
        <v>594</v>
      </c>
      <c r="B23" s="325"/>
      <c r="C23" s="140" t="s">
        <v>595</v>
      </c>
      <c r="D23" s="141" t="s">
        <v>596</v>
      </c>
      <c r="E23" s="141" t="s">
        <v>76</v>
      </c>
      <c r="F23" s="41">
        <f ca="1">IF(OR(Presentación!$C$1="",Presentación!$C$2=""),"-",IF(Presentación!$C$1=Presentación!$C$2,VLOOKUP(RRHH!A23,Tabla24[],MATCH(Presentación!$C$1,Tabla24[#Headers],0),0),IF(VLOOKUP(RRHH!A23,Tabla24[[ID]:[Operación]],7,0)="Suma",SUM(OFFSET(Tabla24[[#Headers],[Operación]],MATCH(RRHH!A23,Tabla24[ID],0),MATCH(Presentación!$C$1,Tabla24[[#Headers],[Enero]:[Diciembre]],0),1,MATCH(Presentación!$C$2,Tabla24[[#Headers],[Enero]:[Diciembre]],0)-MATCH(Presentación!$C$1,Tabla24[[#Headers],[Enero]:[Diciembre]],0)+1)),IF(VLOOKUP(RRHH!A23,Tabla24[[ID]:[Operación]],7,0)="Promedio",AVERAGE(OFFSET(Tabla24[[#Headers],[Operación]],MATCH(RRHH!A23,Tabla24[ID],0),MATCH(Presentación!$C$1,Tabla24[[#Headers],[Enero]:[Diciembre]],0),1,MATCH(Presentación!$C$2,Tabla24[[#Headers],[Enero]:[Diciembre]],0)-MATCH(Presentación!$C$1,Tabla24[[#Headers],[Enero]:[Diciembre]],0)+1)),IF(VLOOKUP(RRHH!A23,Tabla24[[ID]:[Operación]],7,0)="Acumulativo",IF(ISTEXT(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f>
        <v>1</v>
      </c>
      <c r="G23" s="143" t="s">
        <v>192</v>
      </c>
      <c r="H23" s="142" t="s">
        <v>1007</v>
      </c>
      <c r="I23" s="42">
        <f>IF(VLOOKUP($A23,Tabla243[],MATCH(RRHH!I$14,Tabla243[#Headers],0),0)="","",VLOOKUP($A23,Tabla243[],MATCH(RRHH!I$14,Tabla243[#Headers],0),0))</f>
        <v>0</v>
      </c>
      <c r="J23" s="42">
        <f>IF(VLOOKUP($A23,Tabla243[],MATCH(RRHH!J$14,Tabla243[#Headers],0),0)="","",VLOOKUP($A23,Tabla243[],MATCH(RRHH!J$14,Tabla243[#Headers],0),0))</f>
        <v>1</v>
      </c>
      <c r="K23" s="42">
        <f>IF(VLOOKUP($A23,Tabla243[],MATCH(RRHH!K$14,Tabla243[#Headers],0),0)="","",VLOOKUP($A23,Tabla243[],MATCH(RRHH!K$14,Tabla243[#Headers],0),0))</f>
        <v>1</v>
      </c>
      <c r="L23" s="42">
        <v>1</v>
      </c>
      <c r="M23" s="42">
        <v>1</v>
      </c>
      <c r="N23" s="42">
        <v>1</v>
      </c>
      <c r="O23" s="42">
        <v>0</v>
      </c>
      <c r="P23" s="42">
        <v>0</v>
      </c>
      <c r="Q23" s="42">
        <v>1</v>
      </c>
      <c r="R23" s="42" t="str">
        <f>IF(VLOOKUP($A23,Tabla243[],MATCH(RRHH!R$14,Tabla243[#Headers],0),0)="","",VLOOKUP($A23,Tabla243[],MATCH(RRHH!R$14,Tabla243[#Headers],0),0))</f>
        <v/>
      </c>
      <c r="S23" s="42" t="str">
        <f>IF(VLOOKUP($A23,Tabla243[],MATCH(RRHH!S$14,Tabla243[#Headers],0),0)="","",VLOOKUP($A23,Tabla243[],MATCH(RRHH!S$14,Tabla243[#Headers],0),0))</f>
        <v/>
      </c>
      <c r="T23" s="42" t="str">
        <f>IF(VLOOKUP($A23,Tabla243[],MATCH(RRHH!T$14,Tabla243[#Headers],0),0)="","",VLOOKUP($A23,Tabla243[],MATCH(RRHH!T$14,Tabla243[#Headers],0),0))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v>
      </c>
      <c r="V23" s="44">
        <f ca="1">IF(OR(Presentación!$C$1="",Presentación!$C$2=""),"-",IF(OR(OR(U23="",U23="-"),F23=0),"N/A",IF(U23/F23&gt;1,1,U23/F23)))</f>
        <v>1</v>
      </c>
      <c r="W23" s="144" t="s">
        <v>1026</v>
      </c>
      <c r="X23" s="144" t="s">
        <v>178</v>
      </c>
      <c r="Y23" s="142" t="s">
        <v>1031</v>
      </c>
      <c r="Z23" s="142"/>
    </row>
    <row r="24" spans="1:26" ht="174.95" customHeight="1" thickBot="1" x14ac:dyDescent="0.25">
      <c r="A24" s="62" t="s">
        <v>597</v>
      </c>
      <c r="B24" s="142" t="s">
        <v>598</v>
      </c>
      <c r="C24" s="140" t="s">
        <v>599</v>
      </c>
      <c r="D24" s="141" t="s">
        <v>600</v>
      </c>
      <c r="E24" s="141" t="s">
        <v>76</v>
      </c>
      <c r="F24" s="41">
        <f ca="1">IF(OR(Presentación!$C$1="",Presentación!$C$2=""),"-",IF(Presentación!$C$1=Presentación!$C$2,VLOOKUP(RRHH!A24,Tabla24[],MATCH(Presentación!$C$1,Tabla24[#Headers],0),0),IF(VLOOKUP(RRHH!A24,Tabla24[[ID]:[Operación]],7,0)="Suma",SUM(OFFSET(Tabla24[[#Headers],[Operación]],MATCH(RRHH!A24,Tabla24[ID],0),MATCH(Presentación!$C$1,Tabla24[[#Headers],[Enero]:[Diciembre]],0),1,MATCH(Presentación!$C$2,Tabla24[[#Headers],[Enero]:[Diciembre]],0)-MATCH(Presentación!$C$1,Tabla24[[#Headers],[Enero]:[Diciembre]],0)+1)),IF(VLOOKUP(RRHH!A24,Tabla24[[ID]:[Operación]],7,0)="Promedio",AVERAGE(OFFSET(Tabla24[[#Headers],[Operación]],MATCH(RRHH!A24,Tabla24[ID],0),MATCH(Presentación!$C$1,Tabla24[[#Headers],[Enero]:[Diciembre]],0),1,MATCH(Presentación!$C$2,Tabla24[[#Headers],[Enero]:[Diciembre]],0)-MATCH(Presentación!$C$1,Tabla24[[#Headers],[Enero]:[Diciembre]],0)+1)),IF(VLOOKUP(RRHH!A24,Tabla24[[ID]:[Operación]],7,0)="Acumulativo",IF(ISTEXT(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f>
        <v>1</v>
      </c>
      <c r="G24" s="143" t="s">
        <v>747</v>
      </c>
      <c r="H24" s="142" t="s">
        <v>1008</v>
      </c>
      <c r="I24" s="42">
        <f>IF(VLOOKUP($A24,Tabla243[],MATCH(RRHH!I$14,Tabla243[#Headers],0),0)="","",VLOOKUP($A24,Tabla243[],MATCH(RRHH!I$14,Tabla243[#Headers],0),0))</f>
        <v>0</v>
      </c>
      <c r="J24" s="42">
        <f>IF(VLOOKUP($A24,Tabla243[],MATCH(RRHH!J$14,Tabla243[#Headers],0),0)="","",VLOOKUP($A24,Tabla243[],MATCH(RRHH!J$14,Tabla243[#Headers],0),0))</f>
        <v>0</v>
      </c>
      <c r="K24" s="42">
        <f>IF(VLOOKUP($A24,Tabla243[],MATCH(RRHH!K$14,Tabla243[#Headers],0),0)="","",VLOOKUP($A24,Tabla243[],MATCH(RRHH!K$14,Tabla243[#Headers],0),0))</f>
        <v>1</v>
      </c>
      <c r="L24" s="42">
        <v>0</v>
      </c>
      <c r="M24" s="42">
        <v>1</v>
      </c>
      <c r="N24" s="42">
        <v>1</v>
      </c>
      <c r="O24" s="42">
        <v>0</v>
      </c>
      <c r="P24" s="42">
        <v>0</v>
      </c>
      <c r="Q24" s="42">
        <v>1</v>
      </c>
      <c r="R24" s="42" t="str">
        <f>IF(VLOOKUP($A24,Tabla243[],MATCH(RRHH!R$14,Tabla243[#Headers],0),0)="","",VLOOKUP($A24,Tabla243[],MATCH(RRHH!R$14,Tabla243[#Headers],0),0))</f>
        <v/>
      </c>
      <c r="S24" s="42" t="str">
        <f>IF(VLOOKUP($A24,Tabla243[],MATCH(RRHH!S$14,Tabla243[#Headers],0),0)="","",VLOOKUP($A24,Tabla243[],MATCH(RRHH!S$14,Tabla243[#Headers],0),0))</f>
        <v/>
      </c>
      <c r="T24" s="42" t="str">
        <f>IF(VLOOKUP($A24,Tabla243[],MATCH(RRHH!T$14,Tabla243[#Headers],0),0)="","",VLOOKUP($A24,Tabla243[],MATCH(RRHH!T$14,Tabla243[#Headers],0),0))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1</v>
      </c>
      <c r="V24" s="44">
        <f ca="1">IF(OR(Presentación!$C$1="",Presentación!$C$2=""),"-",IF(OR(OR(U24="",U24="-"),F24=0),"N/A",IF(U24/F24&gt;1,1,U24/F24)))</f>
        <v>1</v>
      </c>
      <c r="W24" s="144" t="s">
        <v>1032</v>
      </c>
      <c r="X24" s="144" t="s">
        <v>178</v>
      </c>
      <c r="Y24" s="142" t="s">
        <v>1033</v>
      </c>
      <c r="Z24" s="142"/>
    </row>
    <row r="25" spans="1:26" ht="174.95" customHeight="1" thickBot="1" x14ac:dyDescent="0.25">
      <c r="A25" s="62" t="s">
        <v>601</v>
      </c>
      <c r="B25" s="142" t="s">
        <v>602</v>
      </c>
      <c r="C25" s="140" t="s">
        <v>603</v>
      </c>
      <c r="D25" s="141" t="s">
        <v>604</v>
      </c>
      <c r="E25" s="141" t="s">
        <v>76</v>
      </c>
      <c r="F25" s="41">
        <f ca="1">IF(OR(Presentación!$C$1="",Presentación!$C$2=""),"-",IF(Presentación!$C$1=Presentación!$C$2,VLOOKUP(RRHH!A25,Tabla24[],MATCH(Presentación!$C$1,Tabla24[#Headers],0),0),IF(VLOOKUP(RRHH!A25,Tabla24[[ID]:[Operación]],7,0)="Suma",SUM(OFFSET(Tabla24[[#Headers],[Operación]],MATCH(RRHH!A25,Tabla24[ID],0),MATCH(Presentación!$C$1,Tabla24[[#Headers],[Enero]:[Diciembre]],0),1,MATCH(Presentación!$C$2,Tabla24[[#Headers],[Enero]:[Diciembre]],0)-MATCH(Presentación!$C$1,Tabla24[[#Headers],[Enero]:[Diciembre]],0)+1)),IF(VLOOKUP(RRHH!A25,Tabla24[[ID]:[Operación]],7,0)="Promedio",AVERAGE(OFFSET(Tabla24[[#Headers],[Operación]],MATCH(RRHH!A25,Tabla24[ID],0),MATCH(Presentación!$C$1,Tabla24[[#Headers],[Enero]:[Diciembre]],0),1,MATCH(Presentación!$C$2,Tabla24[[#Headers],[Enero]:[Diciembre]],0)-MATCH(Presentación!$C$1,Tabla24[[#Headers],[Enero]:[Diciembre]],0)+1)),IF(VLOOKUP(RRHH!A25,Tabla24[[ID]:[Operación]],7,0)="Acumulativo",IF(ISTEXT(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f>
        <v>3</v>
      </c>
      <c r="G25" s="143" t="s">
        <v>192</v>
      </c>
      <c r="H25" s="142" t="s">
        <v>1009</v>
      </c>
      <c r="I25" s="42">
        <f>IF(VLOOKUP($A25,Tabla243[],MATCH(RRHH!I$14,Tabla243[#Headers],0),0)="","",VLOOKUP($A25,Tabla243[],MATCH(RRHH!I$14,Tabla243[#Headers],0),0))</f>
        <v>0</v>
      </c>
      <c r="J25" s="42">
        <f>IF(VLOOKUP($A25,Tabla243[],MATCH(RRHH!J$14,Tabla243[#Headers],0),0)="","",VLOOKUP($A25,Tabla243[],MATCH(RRHH!J$14,Tabla243[#Headers],0),0))</f>
        <v>0</v>
      </c>
      <c r="K25" s="42">
        <f>IF(VLOOKUP($A25,Tabla243[],MATCH(RRHH!K$14,Tabla243[#Headers],0),0)="","",VLOOKUP($A25,Tabla243[],MATCH(RRHH!K$14,Tabla243[#Headers],0),0))</f>
        <v>0</v>
      </c>
      <c r="L25" s="42">
        <v>0</v>
      </c>
      <c r="M25" s="42">
        <v>0</v>
      </c>
      <c r="N25" s="42">
        <v>0</v>
      </c>
      <c r="O25" s="42">
        <v>0</v>
      </c>
      <c r="P25" s="42">
        <v>0</v>
      </c>
      <c r="Q25" s="42">
        <v>0</v>
      </c>
      <c r="R25" s="42" t="str">
        <f>IF(VLOOKUP($A25,Tabla243[],MATCH(RRHH!R$14,Tabla243[#Headers],0),0)="","",VLOOKUP($A25,Tabla243[],MATCH(RRHH!R$14,Tabla243[#Headers],0),0))</f>
        <v/>
      </c>
      <c r="S25" s="42" t="str">
        <f>IF(VLOOKUP($A25,Tabla243[],MATCH(RRHH!S$14,Tabla243[#Headers],0),0)="","",VLOOKUP($A25,Tabla243[],MATCH(RRHH!S$14,Tabla243[#Headers],0),0))</f>
        <v/>
      </c>
      <c r="T25" s="42" t="str">
        <f>IF(VLOOKUP($A25,Tabla243[],MATCH(RRHH!T$14,Tabla243[#Headers],0),0)="","",VLOOKUP($A25,Tabla243[],MATCH(RRHH!T$14,Tabla243[#Headers],0),0))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44" t="s">
        <v>1032</v>
      </c>
      <c r="X25" s="145" t="s">
        <v>1034</v>
      </c>
      <c r="Y25" s="142" t="s">
        <v>1035</v>
      </c>
      <c r="Z25" s="142"/>
    </row>
    <row r="26" spans="1:26" ht="150" customHeight="1" thickBot="1" x14ac:dyDescent="0.25">
      <c r="A26" s="62" t="s">
        <v>605</v>
      </c>
      <c r="B26" s="324" t="s">
        <v>606</v>
      </c>
      <c r="C26" s="140" t="s">
        <v>607</v>
      </c>
      <c r="D26" s="141" t="s">
        <v>608</v>
      </c>
      <c r="E26" s="141" t="s">
        <v>76</v>
      </c>
      <c r="F26" s="41">
        <f ca="1">IF(OR(Presentación!$C$1="",Presentación!$C$2=""),"-",IF(Presentación!$C$1=Presentación!$C$2,VLOOKUP(RRHH!A26,Tabla24[],MATCH(Presentación!$C$1,Tabla24[#Headers],0),0),IF(VLOOKUP(RRHH!A26,Tabla24[[ID]:[Operación]],7,0)="Suma",SUM(OFFSET(Tabla24[[#Headers],[Operación]],MATCH(RRHH!A26,Tabla24[ID],0),MATCH(Presentación!$C$1,Tabla24[[#Headers],[Enero]:[Diciembre]],0),1,MATCH(Presentación!$C$2,Tabla24[[#Headers],[Enero]:[Diciembre]],0)-MATCH(Presentación!$C$1,Tabla24[[#Headers],[Enero]:[Diciembre]],0)+1)),IF(VLOOKUP(RRHH!A26,Tabla24[[ID]:[Operación]],7,0)="Promedio",AVERAGE(OFFSET(Tabla24[[#Headers],[Operación]],MATCH(RRHH!A26,Tabla24[ID],0),MATCH(Presentación!$C$1,Tabla24[[#Headers],[Enero]:[Diciembre]],0),1,MATCH(Presentación!$C$2,Tabla24[[#Headers],[Enero]:[Diciembre]],0)-MATCH(Presentación!$C$1,Tabla24[[#Headers],[Enero]:[Diciembre]],0)+1)),IF(VLOOKUP(RRHH!A26,Tabla24[[ID]:[Operación]],7,0)="Acumulativo",IF(ISTEXT(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f>
        <v>0</v>
      </c>
      <c r="G26" s="143" t="s">
        <v>192</v>
      </c>
      <c r="H26" s="142" t="s">
        <v>1010</v>
      </c>
      <c r="I26" s="42">
        <f>IF(VLOOKUP($A26,Tabla243[],MATCH(RRHH!I$14,Tabla243[#Headers],0),0)="","",VLOOKUP($A26,Tabla243[],MATCH(RRHH!I$14,Tabla243[#Headers],0),0))</f>
        <v>0</v>
      </c>
      <c r="J26" s="42">
        <f>IF(VLOOKUP($A26,Tabla243[],MATCH(RRHH!J$14,Tabla243[#Headers],0),0)="","",VLOOKUP($A26,Tabla243[],MATCH(RRHH!J$14,Tabla243[#Headers],0),0))</f>
        <v>0</v>
      </c>
      <c r="K26" s="42">
        <f>IF(VLOOKUP($A26,Tabla243[],MATCH(RRHH!K$14,Tabla243[#Headers],0),0)="","",VLOOKUP($A26,Tabla243[],MATCH(RRHH!K$14,Tabla243[#Headers],0),0))</f>
        <v>0</v>
      </c>
      <c r="L26" s="42">
        <v>0</v>
      </c>
      <c r="M26" s="42">
        <v>0</v>
      </c>
      <c r="N26" s="42">
        <v>0</v>
      </c>
      <c r="O26" s="42">
        <v>0</v>
      </c>
      <c r="P26" s="42">
        <v>0</v>
      </c>
      <c r="Q26" s="42">
        <v>0</v>
      </c>
      <c r="R26" s="42" t="str">
        <f>IF(VLOOKUP($A26,Tabla243[],MATCH(RRHH!R$14,Tabla243[#Headers],0),0)="","",VLOOKUP($A26,Tabla243[],MATCH(RRHH!R$14,Tabla243[#Headers],0),0))</f>
        <v/>
      </c>
      <c r="S26" s="42" t="str">
        <f>IF(VLOOKUP($A26,Tabla243[],MATCH(RRHH!S$14,Tabla243[#Headers],0),0)="","",VLOOKUP($A26,Tabla243[],MATCH(RRHH!S$14,Tabla243[#Headers],0),0))</f>
        <v/>
      </c>
      <c r="T26" s="42" t="str">
        <f>IF(VLOOKUP($A26,Tabla243[],MATCH(RRHH!T$14,Tabla243[#Headers],0),0)="","",VLOOKUP($A26,Tabla243[],MATCH(RRHH!T$14,Tabla243[#Headers],0),0))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144" t="s">
        <v>1036</v>
      </c>
      <c r="X26" s="145" t="s">
        <v>1037</v>
      </c>
      <c r="Y26" s="142" t="s">
        <v>1038</v>
      </c>
      <c r="Z26" s="142"/>
    </row>
    <row r="27" spans="1:26" ht="150" customHeight="1" thickBot="1" x14ac:dyDescent="0.25">
      <c r="A27" s="62" t="s">
        <v>609</v>
      </c>
      <c r="B27" s="325"/>
      <c r="C27" s="140" t="s">
        <v>610</v>
      </c>
      <c r="D27" s="141" t="s">
        <v>611</v>
      </c>
      <c r="E27" s="141" t="s">
        <v>76</v>
      </c>
      <c r="F27" s="41">
        <f ca="1">IF(OR(Presentación!$C$1="",Presentación!$C$2=""),"-",IF(Presentación!$C$1=Presentación!$C$2,VLOOKUP(RRHH!A27,Tabla24[],MATCH(Presentación!$C$1,Tabla24[#Headers],0),0),IF(VLOOKUP(RRHH!A27,Tabla24[[ID]:[Operación]],7,0)="Suma",SUM(OFFSET(Tabla24[[#Headers],[Operación]],MATCH(RRHH!A27,Tabla24[ID],0),MATCH(Presentación!$C$1,Tabla24[[#Headers],[Enero]:[Diciembre]],0),1,MATCH(Presentación!$C$2,Tabla24[[#Headers],[Enero]:[Diciembre]],0)-MATCH(Presentación!$C$1,Tabla24[[#Headers],[Enero]:[Diciembre]],0)+1)),IF(VLOOKUP(RRHH!A27,Tabla24[[ID]:[Operación]],7,0)="Promedio",AVERAGE(OFFSET(Tabla24[[#Headers],[Operación]],MATCH(RRHH!A27,Tabla24[ID],0),MATCH(Presentación!$C$1,Tabla24[[#Headers],[Enero]:[Diciembre]],0),1,MATCH(Presentación!$C$2,Tabla24[[#Headers],[Enero]:[Diciembre]],0)-MATCH(Presentación!$C$1,Tabla24[[#Headers],[Enero]:[Diciembre]],0)+1)),IF(VLOOKUP(RRHH!A27,Tabla24[[ID]:[Operación]],7,0)="Acumulativo",IF(ISTEXT(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f>
        <v>0</v>
      </c>
      <c r="G27" s="143" t="s">
        <v>192</v>
      </c>
      <c r="H27" s="142" t="s">
        <v>1011</v>
      </c>
      <c r="I27" s="42">
        <f>IF(VLOOKUP($A27,Tabla243[],MATCH(RRHH!I$14,Tabla243[#Headers],0),0)="","",VLOOKUP($A27,Tabla243[],MATCH(RRHH!I$14,Tabla243[#Headers],0),0))</f>
        <v>0</v>
      </c>
      <c r="J27" s="42">
        <f>IF(VLOOKUP($A27,Tabla243[],MATCH(RRHH!J$14,Tabla243[#Headers],0),0)="","",VLOOKUP($A27,Tabla243[],MATCH(RRHH!J$14,Tabla243[#Headers],0),0))</f>
        <v>0</v>
      </c>
      <c r="K27" s="42">
        <f>IF(VLOOKUP($A27,Tabla243[],MATCH(RRHH!K$14,Tabla243[#Headers],0),0)="","",VLOOKUP($A27,Tabla243[],MATCH(RRHH!K$14,Tabla243[#Headers],0),0))</f>
        <v>0</v>
      </c>
      <c r="L27" s="42">
        <v>0</v>
      </c>
      <c r="M27" s="42">
        <v>0</v>
      </c>
      <c r="N27" s="42">
        <v>0</v>
      </c>
      <c r="O27" s="42">
        <v>0</v>
      </c>
      <c r="P27" s="42">
        <v>0</v>
      </c>
      <c r="Q27" s="42">
        <v>0</v>
      </c>
      <c r="R27" s="42" t="str">
        <f>IF(VLOOKUP($A27,Tabla243[],MATCH(RRHH!R$14,Tabla243[#Headers],0),0)="","",VLOOKUP($A27,Tabla243[],MATCH(RRHH!R$14,Tabla243[#Headers],0),0))</f>
        <v/>
      </c>
      <c r="S27" s="42" t="str">
        <f>IF(VLOOKUP($A27,Tabla243[],MATCH(RRHH!S$14,Tabla243[#Headers],0),0)="","",VLOOKUP($A27,Tabla243[],MATCH(RRHH!S$14,Tabla243[#Headers],0),0))</f>
        <v/>
      </c>
      <c r="T27" s="42" t="str">
        <f>IF(VLOOKUP($A27,Tabla243[],MATCH(RRHH!T$14,Tabla243[#Headers],0),0)="","",VLOOKUP($A27,Tabla243[],MATCH(RRHH!T$14,Tabla243[#Headers],0),0))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t="str">
        <f ca="1">IF(OR(Presentación!$C$1="",Presentación!$C$2=""),"-",IF(OR(OR(U27="",U27="-"),F27=0),"N/A",IF(U27/F27&gt;1,1,U27/F27)))</f>
        <v>N/A</v>
      </c>
      <c r="W27" s="144" t="s">
        <v>1036</v>
      </c>
      <c r="X27" s="145" t="s">
        <v>1037</v>
      </c>
      <c r="Y27" s="142" t="s">
        <v>1039</v>
      </c>
      <c r="Z27" s="142"/>
    </row>
    <row r="28" spans="1:26" ht="174.95" customHeight="1" thickBot="1" x14ac:dyDescent="0.25">
      <c r="A28" s="62" t="s">
        <v>612</v>
      </c>
      <c r="B28" s="324" t="s">
        <v>613</v>
      </c>
      <c r="C28" s="140" t="s">
        <v>614</v>
      </c>
      <c r="D28" s="141" t="s">
        <v>615</v>
      </c>
      <c r="E28" s="141" t="s">
        <v>76</v>
      </c>
      <c r="F28" s="41">
        <f ca="1">IF(OR(Presentación!$C$1="",Presentación!$C$2=""),"-",IF(Presentación!$C$1=Presentación!$C$2,VLOOKUP(RRHH!A28,Tabla24[],MATCH(Presentación!$C$1,Tabla24[#Headers],0),0),IF(VLOOKUP(RRHH!A28,Tabla24[[ID]:[Operación]],7,0)="Suma",SUM(OFFSET(Tabla24[[#Headers],[Operación]],MATCH(RRHH!A28,Tabla24[ID],0),MATCH(Presentación!$C$1,Tabla24[[#Headers],[Enero]:[Diciembre]],0),1,MATCH(Presentación!$C$2,Tabla24[[#Headers],[Enero]:[Diciembre]],0)-MATCH(Presentación!$C$1,Tabla24[[#Headers],[Enero]:[Diciembre]],0)+1)),IF(VLOOKUP(RRHH!A28,Tabla24[[ID]:[Operación]],7,0)="Promedio",AVERAGE(OFFSET(Tabla24[[#Headers],[Operación]],MATCH(RRHH!A28,Tabla24[ID],0),MATCH(Presentación!$C$1,Tabla24[[#Headers],[Enero]:[Diciembre]],0),1,MATCH(Presentación!$C$2,Tabla24[[#Headers],[Enero]:[Diciembre]],0)-MATCH(Presentación!$C$1,Tabla24[[#Headers],[Enero]:[Diciembre]],0)+1)),IF(VLOOKUP(RRHH!A28,Tabla24[[ID]:[Operación]],7,0)="Acumulativo",IF(ISTEXT(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f>
        <v>0</v>
      </c>
      <c r="G28" s="143" t="s">
        <v>192</v>
      </c>
      <c r="H28" s="142" t="s">
        <v>1012</v>
      </c>
      <c r="I28" s="42">
        <f>IF(VLOOKUP($A28,Tabla243[],MATCH(RRHH!I$14,Tabla243[#Headers],0),0)="","",VLOOKUP($A28,Tabla243[],MATCH(RRHH!I$14,Tabla243[#Headers],0),0))</f>
        <v>0</v>
      </c>
      <c r="J28" s="42">
        <f>IF(VLOOKUP($A28,Tabla243[],MATCH(RRHH!J$14,Tabla243[#Headers],0),0)="","",VLOOKUP($A28,Tabla243[],MATCH(RRHH!J$14,Tabla243[#Headers],0),0))</f>
        <v>0</v>
      </c>
      <c r="K28" s="42">
        <f>IF(VLOOKUP($A28,Tabla243[],MATCH(RRHH!K$14,Tabla243[#Headers],0),0)="","",VLOOKUP($A28,Tabla243[],MATCH(RRHH!K$14,Tabla243[#Headers],0),0))</f>
        <v>1</v>
      </c>
      <c r="L28" s="42">
        <v>0</v>
      </c>
      <c r="M28" s="42">
        <v>0</v>
      </c>
      <c r="N28" s="42">
        <v>0</v>
      </c>
      <c r="O28" s="42">
        <v>0</v>
      </c>
      <c r="P28" s="42">
        <v>0</v>
      </c>
      <c r="Q28" s="42">
        <v>0</v>
      </c>
      <c r="R28" s="42" t="str">
        <f>IF(VLOOKUP($A28,Tabla243[],MATCH(RRHH!R$14,Tabla243[#Headers],0),0)="","",VLOOKUP($A28,Tabla243[],MATCH(RRHH!R$14,Tabla243[#Headers],0),0))</f>
        <v/>
      </c>
      <c r="S28" s="42" t="str">
        <f>IF(VLOOKUP($A28,Tabla243[],MATCH(RRHH!S$14,Tabla243[#Headers],0),0)="","",VLOOKUP($A28,Tabla243[],MATCH(RRHH!S$14,Tabla243[#Headers],0),0))</f>
        <v/>
      </c>
      <c r="T28" s="42" t="str">
        <f>IF(VLOOKUP($A28,Tabla243[],MATCH(RRHH!T$14,Tabla243[#Headers],0),0)="","",VLOOKUP($A28,Tabla243[],MATCH(RRHH!T$14,Tabla243[#Headers],0),0))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t="str">
        <f ca="1">IF(OR(Presentación!$C$1="",Presentación!$C$2=""),"-",IF(OR(OR(U28="",U28="-"),F28=0),"N/A",IF(U28/F28&gt;1,1,U28/F28)))</f>
        <v>N/A</v>
      </c>
      <c r="W28" s="144" t="s">
        <v>1036</v>
      </c>
      <c r="X28" s="145" t="s">
        <v>1040</v>
      </c>
      <c r="Y28" s="142" t="s">
        <v>1041</v>
      </c>
      <c r="Z28" s="142"/>
    </row>
    <row r="29" spans="1:26" ht="99.95" customHeight="1" thickBot="1" x14ac:dyDescent="0.25">
      <c r="A29" s="62" t="s">
        <v>616</v>
      </c>
      <c r="B29" s="325"/>
      <c r="C29" s="140" t="s">
        <v>617</v>
      </c>
      <c r="D29" s="141" t="s">
        <v>618</v>
      </c>
      <c r="E29" s="141" t="s">
        <v>76</v>
      </c>
      <c r="F29" s="41">
        <f ca="1">IF(OR(Presentación!$C$1="",Presentación!$C$2=""),"-",IF(Presentación!$C$1=Presentación!$C$2,VLOOKUP(RRHH!A29,Tabla24[],MATCH(Presentación!$C$1,Tabla24[#Headers],0),0),IF(VLOOKUP(RRHH!A29,Tabla24[[ID]:[Operación]],7,0)="Suma",SUM(OFFSET(Tabla24[[#Headers],[Operación]],MATCH(RRHH!A29,Tabla24[ID],0),MATCH(Presentación!$C$1,Tabla24[[#Headers],[Enero]:[Diciembre]],0),1,MATCH(Presentación!$C$2,Tabla24[[#Headers],[Enero]:[Diciembre]],0)-MATCH(Presentación!$C$1,Tabla24[[#Headers],[Enero]:[Diciembre]],0)+1)),IF(VLOOKUP(RRHH!A29,Tabla24[[ID]:[Operación]],7,0)="Promedio",AVERAGE(OFFSET(Tabla24[[#Headers],[Operación]],MATCH(RRHH!A29,Tabla24[ID],0),MATCH(Presentación!$C$1,Tabla24[[#Headers],[Enero]:[Diciembre]],0),1,MATCH(Presentación!$C$2,Tabla24[[#Headers],[Enero]:[Diciembre]],0)-MATCH(Presentación!$C$1,Tabla24[[#Headers],[Enero]:[Diciembre]],0)+1)),IF(VLOOKUP(RRHH!A29,Tabla24[[ID]:[Operación]],7,0)="Acumulativo",IF(ISTEXT(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f>
        <v>1</v>
      </c>
      <c r="G29" s="143" t="s">
        <v>192</v>
      </c>
      <c r="H29" s="142" t="s">
        <v>1013</v>
      </c>
      <c r="I29" s="42">
        <f>IF(VLOOKUP($A29,Tabla243[],MATCH(RRHH!I$14,Tabla243[#Headers],0),0)="","",VLOOKUP($A29,Tabla243[],MATCH(RRHH!I$14,Tabla243[#Headers],0),0))</f>
        <v>0</v>
      </c>
      <c r="J29" s="42">
        <f>IF(VLOOKUP($A29,Tabla243[],MATCH(RRHH!J$14,Tabla243[#Headers],0),0)="","",VLOOKUP($A29,Tabla243[],MATCH(RRHH!J$14,Tabla243[#Headers],0),0))</f>
        <v>0</v>
      </c>
      <c r="K29" s="42">
        <f>IF(VLOOKUP($A29,Tabla243[],MATCH(RRHH!K$14,Tabla243[#Headers],0),0)="","",VLOOKUP($A29,Tabla243[],MATCH(RRHH!K$14,Tabla243[#Headers],0),0))</f>
        <v>1</v>
      </c>
      <c r="L29" s="42">
        <v>0</v>
      </c>
      <c r="M29" s="42">
        <v>0</v>
      </c>
      <c r="N29" s="42">
        <v>1</v>
      </c>
      <c r="O29" s="42">
        <v>0</v>
      </c>
      <c r="P29" s="42">
        <v>0</v>
      </c>
      <c r="Q29" s="42">
        <v>1</v>
      </c>
      <c r="R29" s="42" t="str">
        <f>IF(VLOOKUP($A29,Tabla243[],MATCH(RRHH!R$14,Tabla243[#Headers],0),0)="","",VLOOKUP($A29,Tabla243[],MATCH(RRHH!R$14,Tabla243[#Headers],0),0))</f>
        <v/>
      </c>
      <c r="S29" s="42" t="str">
        <f>IF(VLOOKUP($A29,Tabla243[],MATCH(RRHH!S$14,Tabla243[#Headers],0),0)="","",VLOOKUP($A29,Tabla243[],MATCH(RRHH!S$14,Tabla243[#Headers],0),0))</f>
        <v/>
      </c>
      <c r="T29" s="42" t="str">
        <f>IF(VLOOKUP($A29,Tabla243[],MATCH(RRHH!T$14,Tabla243[#Headers],0),0)="","",VLOOKUP($A29,Tabla243[],MATCH(RRHH!T$14,Tabla243[#Headers],0),0))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v>
      </c>
      <c r="V29" s="44">
        <f ca="1">IF(OR(Presentación!$C$1="",Presentación!$C$2=""),"-",IF(OR(OR(U29="",U29="-"),F29=0),"N/A",IF(U29/F29&gt;1,1,U29/F29)))</f>
        <v>1</v>
      </c>
      <c r="W29" s="144" t="s">
        <v>1036</v>
      </c>
      <c r="X29" s="145" t="s">
        <v>1042</v>
      </c>
      <c r="Y29" s="142" t="s">
        <v>1043</v>
      </c>
      <c r="Z29" s="142"/>
    </row>
    <row r="30" spans="1:26" ht="200.1" customHeight="1" thickBot="1" x14ac:dyDescent="0.25">
      <c r="A30" s="62" t="s">
        <v>619</v>
      </c>
      <c r="B30" s="142" t="s">
        <v>620</v>
      </c>
      <c r="C30" s="140" t="s">
        <v>621</v>
      </c>
      <c r="D30" s="141" t="s">
        <v>622</v>
      </c>
      <c r="E30" s="141" t="s">
        <v>76</v>
      </c>
      <c r="F30" s="41">
        <f ca="1">IF(OR(Presentación!$C$1="",Presentación!$C$2=""),"-",IF(Presentación!$C$1=Presentación!$C$2,VLOOKUP(RRHH!A30,Tabla24[],MATCH(Presentación!$C$1,Tabla24[#Headers],0),0),IF(VLOOKUP(RRHH!A30,Tabla24[[ID]:[Operación]],7,0)="Suma",SUM(OFFSET(Tabla24[[#Headers],[Operación]],MATCH(RRHH!A30,Tabla24[ID],0),MATCH(Presentación!$C$1,Tabla24[[#Headers],[Enero]:[Diciembre]],0),1,MATCH(Presentación!$C$2,Tabla24[[#Headers],[Enero]:[Diciembre]],0)-MATCH(Presentación!$C$1,Tabla24[[#Headers],[Enero]:[Diciembre]],0)+1)),IF(VLOOKUP(RRHH!A30,Tabla24[[ID]:[Operación]],7,0)="Promedio",AVERAGE(OFFSET(Tabla24[[#Headers],[Operación]],MATCH(RRHH!A30,Tabla24[ID],0),MATCH(Presentación!$C$1,Tabla24[[#Headers],[Enero]:[Diciembre]],0),1,MATCH(Presentación!$C$2,Tabla24[[#Headers],[Enero]:[Diciembre]],0)-MATCH(Presentación!$C$1,Tabla24[[#Headers],[Enero]:[Diciembre]],0)+1)),IF(VLOOKUP(RRHH!A30,Tabla24[[ID]:[Operación]],7,0)="Acumulativo",IF(ISTEXT(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f>
        <v>0</v>
      </c>
      <c r="G30" s="143" t="s">
        <v>192</v>
      </c>
      <c r="H30" s="142" t="s">
        <v>1014</v>
      </c>
      <c r="I30" s="42">
        <f>IF(VLOOKUP($A30,Tabla243[],MATCH(RRHH!I$14,Tabla243[#Headers],0),0)="","",VLOOKUP($A30,Tabla243[],MATCH(RRHH!I$14,Tabla243[#Headers],0),0))</f>
        <v>0</v>
      </c>
      <c r="J30" s="42">
        <f>IF(VLOOKUP($A30,Tabla243[],MATCH(RRHH!J$14,Tabla243[#Headers],0),0)="","",VLOOKUP($A30,Tabla243[],MATCH(RRHH!J$14,Tabla243[#Headers],0),0))</f>
        <v>0</v>
      </c>
      <c r="K30" s="42">
        <f>IF(VLOOKUP($A30,Tabla243[],MATCH(RRHH!K$14,Tabla243[#Headers],0),0)="","",VLOOKUP($A30,Tabla243[],MATCH(RRHH!K$14,Tabla243[#Headers],0),0))</f>
        <v>0</v>
      </c>
      <c r="L30" s="42">
        <v>0</v>
      </c>
      <c r="M30" s="42">
        <v>0</v>
      </c>
      <c r="N30" s="42">
        <v>1</v>
      </c>
      <c r="O30" s="42">
        <v>0</v>
      </c>
      <c r="P30" s="42">
        <v>0</v>
      </c>
      <c r="Q30" s="42">
        <v>0</v>
      </c>
      <c r="R30" s="42" t="str">
        <f>IF(VLOOKUP($A30,Tabla243[],MATCH(RRHH!R$14,Tabla243[#Headers],0),0)="","",VLOOKUP($A30,Tabla243[],MATCH(RRHH!R$14,Tabla243[#Headers],0),0))</f>
        <v/>
      </c>
      <c r="S30" s="42" t="str">
        <f>IF(VLOOKUP($A30,Tabla243[],MATCH(RRHH!S$14,Tabla243[#Headers],0),0)="","",VLOOKUP($A30,Tabla243[],MATCH(RRHH!S$14,Tabla243[#Headers],0),0))</f>
        <v/>
      </c>
      <c r="T30" s="42" t="str">
        <f>IF(VLOOKUP($A30,Tabla243[],MATCH(RRHH!T$14,Tabla243[#Headers],0),0)="","",VLOOKUP($A30,Tabla243[],MATCH(RRHH!T$14,Tabla243[#Headers],0),0))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0</v>
      </c>
      <c r="V30" s="44" t="str">
        <f ca="1">IF(OR(Presentación!$C$1="",Presentación!$C$2=""),"-",IF(OR(OR(U30="",U30="-"),F30=0),"N/A",IF(U30/F30&gt;1,1,U30/F30)))</f>
        <v>N/A</v>
      </c>
      <c r="W30" s="144" t="s">
        <v>1044</v>
      </c>
      <c r="X30" s="144" t="s">
        <v>1045</v>
      </c>
      <c r="Y30" s="142" t="s">
        <v>1046</v>
      </c>
      <c r="Z30" s="142"/>
    </row>
  </sheetData>
  <mergeCells count="20">
    <mergeCell ref="B8:Z8"/>
    <mergeCell ref="B5:Z5"/>
    <mergeCell ref="B6:G6"/>
    <mergeCell ref="H6:V6"/>
    <mergeCell ref="W6:Z6"/>
    <mergeCell ref="B7:Z7"/>
    <mergeCell ref="B28:B29"/>
    <mergeCell ref="B15:B19"/>
    <mergeCell ref="B21:B23"/>
    <mergeCell ref="B26:B27"/>
    <mergeCell ref="B9:Z10"/>
    <mergeCell ref="B11:Z12"/>
    <mergeCell ref="B13:B14"/>
    <mergeCell ref="C13:G13"/>
    <mergeCell ref="H13:H14"/>
    <mergeCell ref="I13:V13"/>
    <mergeCell ref="W13:W14"/>
    <mergeCell ref="X13:X14"/>
    <mergeCell ref="Y13:Y14"/>
    <mergeCell ref="Z13:Z14"/>
  </mergeCells>
  <dataValidations count="2">
    <dataValidation type="list" allowBlank="1" showErrorMessage="1" sqref="E15:E30">
      <formula1>"Unidad,Porcentaje,Monetario"</formula1>
    </dataValidation>
    <dataValidation type="list" allowBlank="1" showErrorMessage="1" sqref="G15:G30">
      <formula1>"A,B,C"</formula1>
    </dataValidation>
  </dataValidations>
  <printOptions horizontalCentered="1" verticalCentered="1"/>
  <pageMargins left="0.45" right="0.45" top="0.76380000000000003" bottom="0.77359999999999995" header="0.37009999999999998" footer="0.37990000000000002"/>
  <pageSetup scale="2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13"/>
  <sheetViews>
    <sheetView workbookViewId="0"/>
  </sheetViews>
  <sheetFormatPr baseColWidth="10" defaultRowHeight="15" x14ac:dyDescent="0.25"/>
  <cols>
    <col min="2" max="2" width="13.28515625" bestFit="1" customWidth="1"/>
  </cols>
  <sheetData>
    <row r="1" spans="1:2" x14ac:dyDescent="0.25">
      <c r="A1" s="21" t="s">
        <v>90</v>
      </c>
      <c r="B1" s="21" t="s">
        <v>190</v>
      </c>
    </row>
    <row r="2" spans="1:2" x14ac:dyDescent="0.25">
      <c r="A2" s="20" t="s">
        <v>78</v>
      </c>
      <c r="B2" s="22">
        <v>44962</v>
      </c>
    </row>
    <row r="3" spans="1:2" x14ac:dyDescent="0.25">
      <c r="A3" s="20" t="s">
        <v>79</v>
      </c>
      <c r="B3" s="22">
        <v>44990</v>
      </c>
    </row>
    <row r="4" spans="1:2" x14ac:dyDescent="0.25">
      <c r="A4" s="20" t="s">
        <v>80</v>
      </c>
      <c r="B4" s="22">
        <v>45021</v>
      </c>
    </row>
    <row r="5" spans="1:2" x14ac:dyDescent="0.25">
      <c r="A5" s="20" t="s">
        <v>81</v>
      </c>
      <c r="B5" s="22">
        <v>45051</v>
      </c>
    </row>
    <row r="6" spans="1:2" x14ac:dyDescent="0.25">
      <c r="A6" s="20" t="s">
        <v>82</v>
      </c>
      <c r="B6" s="22">
        <v>45082</v>
      </c>
    </row>
    <row r="7" spans="1:2" x14ac:dyDescent="0.25">
      <c r="A7" s="20" t="s">
        <v>83</v>
      </c>
      <c r="B7" s="22">
        <v>45112</v>
      </c>
    </row>
    <row r="8" spans="1:2" x14ac:dyDescent="0.25">
      <c r="A8" s="20" t="s">
        <v>84</v>
      </c>
      <c r="B8" s="22">
        <v>45143</v>
      </c>
    </row>
    <row r="9" spans="1:2" x14ac:dyDescent="0.25">
      <c r="A9" s="20" t="s">
        <v>85</v>
      </c>
      <c r="B9" s="22">
        <v>45174</v>
      </c>
    </row>
    <row r="10" spans="1:2" x14ac:dyDescent="0.25">
      <c r="A10" s="20" t="s">
        <v>86</v>
      </c>
      <c r="B10" s="22">
        <v>45204</v>
      </c>
    </row>
    <row r="11" spans="1:2" x14ac:dyDescent="0.25">
      <c r="A11" s="20" t="s">
        <v>87</v>
      </c>
      <c r="B11" s="22">
        <v>45235</v>
      </c>
    </row>
    <row r="12" spans="1:2" x14ac:dyDescent="0.25">
      <c r="A12" s="20" t="s">
        <v>88</v>
      </c>
      <c r="B12" s="22">
        <v>45265</v>
      </c>
    </row>
    <row r="13" spans="1:2" x14ac:dyDescent="0.25">
      <c r="A13" s="20" t="s">
        <v>89</v>
      </c>
      <c r="B13" s="22">
        <v>45296</v>
      </c>
    </row>
  </sheetData>
  <sheetProtection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LZ17"/>
  <sheetViews>
    <sheetView showGridLines="0" view="pageBreakPreview" topLeftCell="B3" zoomScale="20" zoomScaleNormal="60" zoomScaleSheetLayoutView="20" workbookViewId="0">
      <selection activeCell="Q17" sqref="Q17"/>
    </sheetView>
  </sheetViews>
  <sheetFormatPr baseColWidth="10" defaultRowHeight="15" x14ac:dyDescent="0.2"/>
  <cols>
    <col min="1" max="1" width="11.5703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1047</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201</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00.1" customHeight="1" thickBot="1" x14ac:dyDescent="0.3">
      <c r="A15" s="23" t="s">
        <v>627</v>
      </c>
      <c r="B15" s="327" t="s">
        <v>628</v>
      </c>
      <c r="C15" s="149" t="s">
        <v>1048</v>
      </c>
      <c r="D15" s="155" t="s">
        <v>187</v>
      </c>
      <c r="E15" s="147" t="s">
        <v>76</v>
      </c>
      <c r="F15" s="41">
        <f ca="1">IF(OR(Presentación!$C$1="",Presentación!$C$2=""),"-",IF(Presentación!$C$1=Presentación!$C$2,VLOOKUP(OAI!A15,Tabla24[],MATCH(Presentación!$C$1,Tabla24[#Headers],0),0),IF(VLOOKUP(OAI!A15,Tabla24[[ID]:[Operación]],7,0)="Suma",SUM(OFFSET(Tabla24[[#Headers],[Operación]],MATCH(OAI!A15,Tabla24[ID],0),MATCH(Presentación!$C$1,Tabla24[[#Headers],[Enero]:[Diciembre]],0),1,MATCH(Presentación!$C$2,Tabla24[[#Headers],[Enero]:[Diciembre]],0)-MATCH(Presentación!$C$1,Tabla24[[#Headers],[Enero]:[Diciembre]],0)+1)),IF(VLOOKUP(OAI!A15,Tabla24[[ID]:[Operación]],7,0)="Promedio",AVERAGE(OFFSET(Tabla24[[#Headers],[Operación]],MATCH(OAI!A15,Tabla24[ID],0),MATCH(Presentación!$C$1,Tabla24[[#Headers],[Enero]:[Diciembre]],0),1,MATCH(Presentación!$C$2,Tabla24[[#Headers],[Enero]:[Diciembre]],0)-MATCH(Presentación!$C$1,Tabla24[[#Headers],[Enero]:[Diciembre]],0)+1)),IF(VLOOKUP(OAI!A15,Tabla24[[ID]:[Operación]],7,0)="Acumulativo",IF(ISTEXT(VLOOKUP(OAI!A15,Tabla24[],COUNTA(OFFSET(Tabla24[[#Headers],[Operación]],MATCH(OAI!A15,Tabla24[ID],0),MATCH(Presentación!$C$1,Tabla24[[#Headers],[Enero]:[Diciembre]],0),1,MATCH(Presentación!$C$2,Tabla24[[#Headers],[Enero]:[Diciembre]],0)-MATCH(Presentación!$C$1,Tabla24[[#Headers],[Enero]:[Diciembre]],0)+1))+MATCH(Presentación!$C$1,Tabla24[[#Headers],[Enero]:[Diciembre]],0)-1+7,0)),"-",VLOOKUP(OAI!A15,Tabla24[],COUNTA(OFFSET(Tabla24[[#Headers],[Operación]],MATCH(OAI!A15,Tabla24[ID],0),MATCH(Presentación!$C$1,Tabla24[[#Headers],[Enero]:[Diciembre]],0),1,MATCH(Presentación!$C$2,Tabla24[[#Headers],[Enero]:[Diciembre]],0)-MATCH(Presentación!$C$1,Tabla24[[#Headers],[Enero]:[Diciembre]],0)+1))+MATCH(Presentación!$C$1,Tabla24[[#Headers],[Enero]:[Diciembre]],0)-1+7,0)),"-")))))</f>
        <v>3</v>
      </c>
      <c r="G15" s="151" t="s">
        <v>192</v>
      </c>
      <c r="H15" s="152" t="s">
        <v>1049</v>
      </c>
      <c r="I15" s="42">
        <f>IF(VLOOKUP($A15,Tabla243[],MATCH(OAI!I$14,Tabla243[#Headers],0),0)="","",VLOOKUP($A15,Tabla243[],MATCH(OAI!I$14,Tabla243[#Headers],0),0))</f>
        <v>1</v>
      </c>
      <c r="J15" s="42">
        <f>IF(VLOOKUP($A15,Tabla243[],MATCH(OAI!J$14,Tabla243[#Headers],0),0)="","",VLOOKUP($A15,Tabla243[],MATCH(OAI!J$14,Tabla243[#Headers],0),0))</f>
        <v>1</v>
      </c>
      <c r="K15" s="42">
        <f>IF(VLOOKUP($A15,Tabla243[],MATCH(OAI!K$14,Tabla243[#Headers],0),0)="","",VLOOKUP($A15,Tabla243[],MATCH(OAI!K$14,Tabla243[#Headers],0),0))</f>
        <v>1</v>
      </c>
      <c r="L15" s="43">
        <v>1</v>
      </c>
      <c r="M15" s="43">
        <v>1</v>
      </c>
      <c r="N15" s="43">
        <v>1</v>
      </c>
      <c r="O15" s="42">
        <v>1</v>
      </c>
      <c r="P15" s="42">
        <v>1</v>
      </c>
      <c r="Q15" s="42">
        <v>1</v>
      </c>
      <c r="R15" s="42" t="str">
        <f>IF(VLOOKUP($A15,Tabla243[],MATCH(OAI!R$14,Tabla243[#Headers],0),0)="","",VLOOKUP($A15,Tabla243[],MATCH(OAI!R$14,Tabla243[#Headers],0),0))</f>
        <v/>
      </c>
      <c r="S15" s="42" t="str">
        <f>IF(VLOOKUP($A15,Tabla243[],MATCH(OAI!S$14,Tabla243[#Headers],0),0)="","",VLOOKUP($A15,Tabla243[],MATCH(OAI!S$14,Tabla243[#Headers],0),0))</f>
        <v/>
      </c>
      <c r="T15" s="42" t="str">
        <f>IF(VLOOKUP($A15,Tabla243[],MATCH(OAI!T$14,Tabla243[#Headers],0),0)="","",VLOOKUP($A15,Tabla243[],MATCH(OAI!T$14,Tabla243[#Headers],0),0))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149" t="s">
        <v>1052</v>
      </c>
      <c r="X15" s="153" t="s">
        <v>1053</v>
      </c>
      <c r="Y15" s="152" t="s">
        <v>1054</v>
      </c>
      <c r="Z15" s="154"/>
    </row>
    <row r="16" spans="1:1014" ht="200.1" customHeight="1" thickBot="1" x14ac:dyDescent="0.25">
      <c r="A16" s="62" t="s">
        <v>630</v>
      </c>
      <c r="B16" s="327"/>
      <c r="C16" s="149" t="s">
        <v>631</v>
      </c>
      <c r="D16" s="148" t="s">
        <v>632</v>
      </c>
      <c r="E16" s="146" t="s">
        <v>77</v>
      </c>
      <c r="F16" s="47">
        <f ca="1">IF(OR(Presentación!$C$1="",Presentación!$C$2=""),"-",IF(Presentación!$C$1=Presentación!$C$2,VLOOKUP(OAI!A16,Tabla24[],MATCH(Presentación!$C$1,Tabla24[#Headers],0),0),IF(VLOOKUP(OAI!A16,Tabla24[[ID]:[Operación]],7,0)="Suma",SUM(OFFSET(Tabla24[[#Headers],[Operación]],MATCH(OAI!A16,Tabla24[ID],0),MATCH(Presentación!$C$1,Tabla24[[#Headers],[Enero]:[Diciembre]],0),1,MATCH(Presentación!$C$2,Tabla24[[#Headers],[Enero]:[Diciembre]],0)-MATCH(Presentación!$C$1,Tabla24[[#Headers],[Enero]:[Diciembre]],0)+1)),IF(VLOOKUP(OAI!A16,Tabla24[[ID]:[Operación]],7,0)="Promedio",AVERAGE(OFFSET(Tabla24[[#Headers],[Operación]],MATCH(OAI!A16,Tabla24[ID],0),MATCH(Presentación!$C$1,Tabla24[[#Headers],[Enero]:[Diciembre]],0),1,MATCH(Presentación!$C$2,Tabla24[[#Headers],[Enero]:[Diciembre]],0)-MATCH(Presentación!$C$1,Tabla24[[#Headers],[Enero]:[Diciembre]],0)+1)),IF(VLOOKUP(OAI!A16,Tabla24[[ID]:[Operación]],7,0)="Acumulativo",IF(ISTEXT(VLOOKUP(OAI!A16,Tabla24[],COUNTA(OFFSET(Tabla24[[#Headers],[Operación]],MATCH(OAI!A16,Tabla24[ID],0),MATCH(Presentación!$C$1,Tabla24[[#Headers],[Enero]:[Diciembre]],0),1,MATCH(Presentación!$C$2,Tabla24[[#Headers],[Enero]:[Diciembre]],0)-MATCH(Presentación!$C$1,Tabla24[[#Headers],[Enero]:[Diciembre]],0)+1))+MATCH(Presentación!$C$1,Tabla24[[#Headers],[Enero]:[Diciembre]],0)-1+7,0)),"-",VLOOKUP(OAI!A16,Tabla24[],COUNTA(OFFSET(Tabla24[[#Headers],[Operación]],MATCH(OAI!A16,Tabla24[ID],0),MATCH(Presentación!$C$1,Tabla24[[#Headers],[Enero]:[Diciembre]],0),1,MATCH(Presentación!$C$2,Tabla24[[#Headers],[Enero]:[Diciembre]],0)-MATCH(Presentación!$C$1,Tabla24[[#Headers],[Enero]:[Diciembre]],0)+1))+MATCH(Presentación!$C$1,Tabla24[[#Headers],[Enero]:[Diciembre]],0)-1+7,0)),"-")))))</f>
        <v>1</v>
      </c>
      <c r="G16" s="151" t="s">
        <v>192</v>
      </c>
      <c r="H16" s="152" t="s">
        <v>1050</v>
      </c>
      <c r="I16" s="67">
        <f>IF(VLOOKUP($A16,Tabla243[],MATCH(OAI!I$14,Tabla243[#Headers],0),0)="","",VLOOKUP($A16,Tabla243[],MATCH(OAI!I$14,Tabla243[#Headers],0),0))</f>
        <v>1</v>
      </c>
      <c r="J16" s="67">
        <f>IF(VLOOKUP($A16,Tabla243[],MATCH(OAI!J$14,Tabla243[#Headers],0),0)="","",VLOOKUP($A16,Tabla243[],MATCH(OAI!J$14,Tabla243[#Headers],0),0))</f>
        <v>1</v>
      </c>
      <c r="K16" s="67">
        <f>IF(VLOOKUP($A16,Tabla243[],MATCH(OAI!K$14,Tabla243[#Headers],0),0)="","",VLOOKUP($A16,Tabla243[],MATCH(OAI!K$14,Tabla243[#Headers],0),0))</f>
        <v>1</v>
      </c>
      <c r="L16" s="44">
        <v>1</v>
      </c>
      <c r="M16" s="44">
        <v>1</v>
      </c>
      <c r="N16" s="44">
        <v>1</v>
      </c>
      <c r="O16" s="67">
        <v>1</v>
      </c>
      <c r="P16" s="67">
        <v>1</v>
      </c>
      <c r="Q16" s="67">
        <v>1</v>
      </c>
      <c r="R16" s="67" t="str">
        <f>IF(VLOOKUP($A16,Tabla243[],MATCH(OAI!R$14,Tabla243[#Headers],0),0)="","",VLOOKUP($A16,Tabla243[],MATCH(OAI!R$14,Tabla243[#Headers],0),0))</f>
        <v/>
      </c>
      <c r="S16" s="67" t="str">
        <f>IF(VLOOKUP($A16,Tabla243[],MATCH(OAI!S$14,Tabla243[#Headers],0),0)="","",VLOOKUP($A16,Tabla243[],MATCH(OAI!S$14,Tabla243[#Headers],0),0))</f>
        <v/>
      </c>
      <c r="T16" s="67" t="str">
        <f>IF(VLOOKUP($A16,Tabla243[],MATCH(OAI!T$14,Tabla243[#Headers],0),0)="","",VLOOKUP($A16,Tabla243[],MATCH(OAI!T$14,Tabla243[#Headers],0),0))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9" t="s">
        <v>1052</v>
      </c>
      <c r="X16" s="153" t="s">
        <v>1053</v>
      </c>
      <c r="Y16" s="152" t="s">
        <v>1055</v>
      </c>
      <c r="Z16" s="154"/>
    </row>
    <row r="17" spans="1:26" ht="200.1" customHeight="1" thickBot="1" x14ac:dyDescent="0.25">
      <c r="A17" s="62" t="s">
        <v>1059</v>
      </c>
      <c r="B17" s="159" t="s">
        <v>1059</v>
      </c>
      <c r="C17" s="158" t="s">
        <v>1060</v>
      </c>
      <c r="D17" s="150" t="s">
        <v>1061</v>
      </c>
      <c r="E17" s="149" t="s">
        <v>77</v>
      </c>
      <c r="F17" s="47">
        <v>1</v>
      </c>
      <c r="G17" s="151" t="s">
        <v>192</v>
      </c>
      <c r="H17" s="152" t="s">
        <v>1051</v>
      </c>
      <c r="I17" s="67" t="e">
        <f>IF(VLOOKUP($A17,Tabla243[],MATCH(OAI!I$14,Tabla243[#Headers],0),0)="","",VLOOKUP($A17,Tabla243[],MATCH(OAI!I$14,Tabla243[#Headers],0),0))</f>
        <v>#N/A</v>
      </c>
      <c r="J17" s="67" t="e">
        <f>IF(VLOOKUP($A17,Tabla243[],MATCH(OAI!J$14,Tabla243[#Headers],0),0)="","",VLOOKUP($A17,Tabla243[],MATCH(OAI!J$14,Tabla243[#Headers],0),0))</f>
        <v>#N/A</v>
      </c>
      <c r="K17" s="67" t="e">
        <f>IF(VLOOKUP($A17,Tabla243[],MATCH(OAI!K$14,Tabla243[#Headers],0),0)="","",VLOOKUP($A17,Tabla243[],MATCH(OAI!K$14,Tabla243[#Headers],0),0))</f>
        <v>#N/A</v>
      </c>
      <c r="L17" s="44">
        <v>0.35</v>
      </c>
      <c r="M17" s="44">
        <v>0.4</v>
      </c>
      <c r="N17" s="44">
        <v>0.45</v>
      </c>
      <c r="O17" s="67">
        <v>0.6</v>
      </c>
      <c r="P17" s="67">
        <v>0.7</v>
      </c>
      <c r="Q17" s="67">
        <v>0.8</v>
      </c>
      <c r="R17" s="67" t="e">
        <f>IF(VLOOKUP($A17,Tabla243[],MATCH(OAI!R$14,Tabla243[#Headers],0),0)="","",VLOOKUP($A17,Tabla243[],MATCH(OAI!R$14,Tabla243[#Headers],0),0))</f>
        <v>#N/A</v>
      </c>
      <c r="S17" s="67" t="e">
        <f>IF(VLOOKUP($A17,Tabla243[],MATCH(OAI!S$14,Tabla243[#Headers],0),0)="","",VLOOKUP($A17,Tabla243[],MATCH(OAI!S$14,Tabla243[#Headers],0),0))</f>
        <v>#N/A</v>
      </c>
      <c r="T17" s="67" t="e">
        <f>IF(VLOOKUP($A17,Tabla243[],MATCH(OAI!T$14,Tabla243[#Headers],0),0)="","",VLOOKUP($A17,Tabla243[],MATCH(OAI!T$14,Tabla243[#Headers],0),0))</f>
        <v>#N/A</v>
      </c>
      <c r="U17" s="44">
        <v>1</v>
      </c>
      <c r="V17" s="160">
        <f>IF(OR(Presentación!$C$1="",Presentación!$C$2=""),"-",IF(OR(OR(U17="",U17="-"),F17=0),"N/A",IF(U17/F17&gt;1,1,U17/F17)))</f>
        <v>1</v>
      </c>
      <c r="W17" s="153" t="s">
        <v>1056</v>
      </c>
      <c r="X17" s="153" t="s">
        <v>178</v>
      </c>
      <c r="Y17" s="152" t="s">
        <v>1057</v>
      </c>
      <c r="Z17" s="154"/>
    </row>
  </sheetData>
  <mergeCells count="17">
    <mergeCell ref="B8:Z8"/>
    <mergeCell ref="B5:Z5"/>
    <mergeCell ref="B6:G6"/>
    <mergeCell ref="H6:V6"/>
    <mergeCell ref="W6:Z6"/>
    <mergeCell ref="B7:Z7"/>
    <mergeCell ref="B15:B16"/>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7">
      <formula1>"A,B,C"</formula1>
    </dataValidation>
    <dataValidation type="list" allowBlank="1" showInputMessage="1" showErrorMessage="1" sqref="E15:E17">
      <formula1>"Unidad,Porcentaje,Monetario"</formula1>
    </dataValidation>
  </dataValidations>
  <printOptions horizontalCentered="1"/>
  <pageMargins left="0.43307086614173229" right="0.43307086614173229" top="0.74803149606299213" bottom="0.78740157480314965" header="0.35433070866141736" footer="0.39370078740157483"/>
  <pageSetup scale="28"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5" width="13.5703125" style="28" bestFit="1" customWidth="1"/>
    <col min="16" max="16" width="13.7109375" style="28" bestFit="1" customWidth="1"/>
    <col min="17" max="19" width="15.140625" style="28" bestFit="1"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0">
        <v>20</v>
      </c>
      <c r="I2" s="30">
        <v>20</v>
      </c>
      <c r="J2" s="30">
        <v>20</v>
      </c>
      <c r="K2" s="30">
        <v>20</v>
      </c>
      <c r="L2" s="30">
        <v>20</v>
      </c>
      <c r="M2" s="30">
        <v>20</v>
      </c>
      <c r="N2" s="30">
        <v>20</v>
      </c>
      <c r="O2" s="30">
        <v>20</v>
      </c>
      <c r="P2" s="30">
        <v>20</v>
      </c>
      <c r="Q2" s="30">
        <v>20</v>
      </c>
      <c r="R2" s="30">
        <v>20</v>
      </c>
      <c r="S2" s="30">
        <v>30</v>
      </c>
    </row>
    <row r="3" spans="1:19" ht="30" x14ac:dyDescent="0.25">
      <c r="A3" s="29" t="s">
        <v>255</v>
      </c>
      <c r="B3" s="28" t="s">
        <v>72</v>
      </c>
      <c r="C3" s="28" t="s">
        <v>202</v>
      </c>
      <c r="D3" s="28" t="s">
        <v>48</v>
      </c>
      <c r="E3" s="28" t="s">
        <v>49</v>
      </c>
      <c r="F3" s="29" t="s">
        <v>76</v>
      </c>
      <c r="G3" s="29" t="s">
        <v>254</v>
      </c>
      <c r="H3" s="30">
        <v>20</v>
      </c>
      <c r="I3" s="30">
        <v>20</v>
      </c>
      <c r="J3" s="30">
        <v>20</v>
      </c>
      <c r="K3" s="30">
        <v>20</v>
      </c>
      <c r="L3" s="30">
        <v>20</v>
      </c>
      <c r="M3" s="30">
        <v>20</v>
      </c>
      <c r="N3" s="30">
        <v>20</v>
      </c>
      <c r="O3" s="30">
        <v>20</v>
      </c>
      <c r="P3" s="30">
        <v>20</v>
      </c>
      <c r="Q3" s="30">
        <v>20</v>
      </c>
      <c r="R3" s="30">
        <v>20</v>
      </c>
      <c r="S3" s="30">
        <v>30</v>
      </c>
    </row>
    <row r="4" spans="1:19" ht="30" x14ac:dyDescent="0.25">
      <c r="A4" s="29" t="s">
        <v>256</v>
      </c>
      <c r="B4" s="28" t="s">
        <v>72</v>
      </c>
      <c r="C4" s="28" t="s">
        <v>202</v>
      </c>
      <c r="D4" s="28" t="s">
        <v>50</v>
      </c>
      <c r="E4" s="28" t="s">
        <v>51</v>
      </c>
      <c r="F4" s="29" t="s">
        <v>76</v>
      </c>
      <c r="G4" s="29" t="s">
        <v>254</v>
      </c>
      <c r="H4" s="30">
        <v>236</v>
      </c>
      <c r="I4" s="30">
        <v>236</v>
      </c>
      <c r="J4" s="30">
        <v>236</v>
      </c>
      <c r="K4" s="30">
        <v>236</v>
      </c>
      <c r="L4" s="30">
        <v>236</v>
      </c>
      <c r="M4" s="30">
        <v>236</v>
      </c>
      <c r="N4" s="30">
        <v>236</v>
      </c>
      <c r="O4" s="30">
        <v>236</v>
      </c>
      <c r="P4" s="30">
        <v>236</v>
      </c>
      <c r="Q4" s="30">
        <v>236</v>
      </c>
      <c r="R4" s="30">
        <v>236</v>
      </c>
      <c r="S4" s="30">
        <v>236</v>
      </c>
    </row>
    <row r="5" spans="1:19" ht="30" x14ac:dyDescent="0.25">
      <c r="A5" s="29" t="s">
        <v>257</v>
      </c>
      <c r="B5" s="28" t="s">
        <v>72</v>
      </c>
      <c r="C5" s="28" t="s">
        <v>202</v>
      </c>
      <c r="D5" s="28" t="s">
        <v>52</v>
      </c>
      <c r="E5" s="28" t="s">
        <v>53</v>
      </c>
      <c r="F5" s="29" t="s">
        <v>76</v>
      </c>
      <c r="G5" s="29" t="s">
        <v>254</v>
      </c>
      <c r="H5" s="30">
        <v>0</v>
      </c>
      <c r="I5" s="30">
        <v>0</v>
      </c>
      <c r="J5" s="30">
        <v>0</v>
      </c>
      <c r="K5" s="30">
        <v>0</v>
      </c>
      <c r="L5" s="30">
        <v>0</v>
      </c>
      <c r="M5" s="30">
        <v>0</v>
      </c>
      <c r="N5" s="30">
        <v>1</v>
      </c>
      <c r="O5" s="30">
        <v>0</v>
      </c>
      <c r="P5" s="30">
        <v>0</v>
      </c>
      <c r="Q5" s="30">
        <v>0</v>
      </c>
      <c r="R5" s="30">
        <v>0</v>
      </c>
      <c r="S5" s="30">
        <v>1</v>
      </c>
    </row>
    <row r="6" spans="1:19" ht="30" x14ac:dyDescent="0.25">
      <c r="A6" s="29" t="s">
        <v>258</v>
      </c>
      <c r="B6" s="28" t="s">
        <v>72</v>
      </c>
      <c r="C6" s="28" t="s">
        <v>202</v>
      </c>
      <c r="D6" s="28" t="s">
        <v>54</v>
      </c>
      <c r="E6" s="28" t="s">
        <v>55</v>
      </c>
      <c r="F6" s="29" t="s">
        <v>76</v>
      </c>
      <c r="G6" s="29" t="s">
        <v>254</v>
      </c>
      <c r="H6" s="30">
        <v>1</v>
      </c>
      <c r="I6" s="30">
        <v>1</v>
      </c>
      <c r="J6" s="30">
        <v>1</v>
      </c>
      <c r="K6" s="30">
        <v>1</v>
      </c>
      <c r="L6" s="30">
        <v>1</v>
      </c>
      <c r="M6" s="30">
        <v>1</v>
      </c>
      <c r="N6" s="30">
        <v>1</v>
      </c>
      <c r="O6" s="30">
        <v>1</v>
      </c>
      <c r="P6" s="30">
        <v>1</v>
      </c>
      <c r="Q6" s="30">
        <v>1</v>
      </c>
      <c r="R6" s="30">
        <v>1</v>
      </c>
      <c r="S6" s="30">
        <v>1</v>
      </c>
    </row>
    <row r="7" spans="1:19" ht="45" x14ac:dyDescent="0.25">
      <c r="A7" s="29" t="s">
        <v>259</v>
      </c>
      <c r="B7" s="28" t="s">
        <v>72</v>
      </c>
      <c r="C7" s="28" t="s">
        <v>202</v>
      </c>
      <c r="D7" s="28" t="s">
        <v>56</v>
      </c>
      <c r="E7" s="28" t="s">
        <v>260</v>
      </c>
      <c r="F7" s="29" t="s">
        <v>76</v>
      </c>
      <c r="G7" s="29" t="s">
        <v>254</v>
      </c>
      <c r="H7" s="30">
        <v>1</v>
      </c>
      <c r="I7" s="30">
        <v>1</v>
      </c>
      <c r="J7" s="30">
        <v>1</v>
      </c>
      <c r="K7" s="30">
        <v>1</v>
      </c>
      <c r="L7" s="30">
        <v>1</v>
      </c>
      <c r="M7" s="30">
        <v>1</v>
      </c>
      <c r="N7" s="30">
        <v>1</v>
      </c>
      <c r="O7" s="30">
        <v>1</v>
      </c>
      <c r="P7" s="30">
        <v>1</v>
      </c>
      <c r="Q7" s="30">
        <v>1</v>
      </c>
      <c r="R7" s="30">
        <v>1</v>
      </c>
      <c r="S7" s="30">
        <v>1</v>
      </c>
    </row>
    <row r="8" spans="1:19" ht="30" x14ac:dyDescent="0.25">
      <c r="A8" s="29" t="s">
        <v>261</v>
      </c>
      <c r="B8" s="28" t="s">
        <v>72</v>
      </c>
      <c r="C8" s="28" t="s">
        <v>202</v>
      </c>
      <c r="D8" s="28" t="s">
        <v>57</v>
      </c>
      <c r="E8" s="28" t="s">
        <v>58</v>
      </c>
      <c r="F8" s="29" t="s">
        <v>76</v>
      </c>
      <c r="G8" s="29" t="s">
        <v>254</v>
      </c>
      <c r="H8" s="30">
        <v>5</v>
      </c>
      <c r="I8" s="30">
        <v>5</v>
      </c>
      <c r="J8" s="30">
        <v>5</v>
      </c>
      <c r="K8" s="30">
        <v>5</v>
      </c>
      <c r="L8" s="30">
        <v>5</v>
      </c>
      <c r="M8" s="30">
        <v>5</v>
      </c>
      <c r="N8" s="30">
        <v>5</v>
      </c>
      <c r="O8" s="30">
        <v>5</v>
      </c>
      <c r="P8" s="30">
        <v>5</v>
      </c>
      <c r="Q8" s="30">
        <v>5</v>
      </c>
      <c r="R8" s="30">
        <v>5</v>
      </c>
      <c r="S8" s="30">
        <v>5</v>
      </c>
    </row>
    <row r="9" spans="1:19" ht="30" x14ac:dyDescent="0.25">
      <c r="A9" s="29" t="s">
        <v>262</v>
      </c>
      <c r="B9" s="28" t="s">
        <v>72</v>
      </c>
      <c r="C9" s="28" t="s">
        <v>202</v>
      </c>
      <c r="D9" s="28" t="s">
        <v>59</v>
      </c>
      <c r="E9" s="28" t="s">
        <v>60</v>
      </c>
      <c r="F9" s="29" t="s">
        <v>76</v>
      </c>
      <c r="G9" s="29" t="s">
        <v>254</v>
      </c>
      <c r="H9" s="30">
        <v>0</v>
      </c>
      <c r="I9" s="30">
        <v>0</v>
      </c>
      <c r="J9" s="30">
        <v>0</v>
      </c>
      <c r="K9" s="30">
        <v>0</v>
      </c>
      <c r="L9" s="30">
        <v>1</v>
      </c>
      <c r="M9" s="30">
        <v>1</v>
      </c>
      <c r="N9" s="30">
        <v>1</v>
      </c>
      <c r="O9" s="30">
        <v>0</v>
      </c>
      <c r="P9" s="30">
        <v>0</v>
      </c>
      <c r="Q9" s="30">
        <v>1</v>
      </c>
      <c r="R9" s="30">
        <v>1</v>
      </c>
      <c r="S9" s="30">
        <v>0</v>
      </c>
    </row>
    <row r="10" spans="1:19" ht="30" x14ac:dyDescent="0.25">
      <c r="A10" s="29" t="s">
        <v>263</v>
      </c>
      <c r="B10" s="28" t="s">
        <v>72</v>
      </c>
      <c r="C10" s="28" t="s">
        <v>202</v>
      </c>
      <c r="D10" s="28" t="s">
        <v>264</v>
      </c>
      <c r="E10" s="28" t="s">
        <v>265</v>
      </c>
      <c r="F10" s="29" t="s">
        <v>76</v>
      </c>
      <c r="G10" s="29" t="s">
        <v>254</v>
      </c>
      <c r="H10" s="30">
        <v>1</v>
      </c>
      <c r="I10" s="30">
        <v>1</v>
      </c>
      <c r="J10" s="30">
        <v>1</v>
      </c>
      <c r="K10" s="30">
        <v>1</v>
      </c>
      <c r="L10" s="30">
        <v>1</v>
      </c>
      <c r="M10" s="30">
        <v>1</v>
      </c>
      <c r="N10" s="30">
        <v>1</v>
      </c>
      <c r="O10" s="30">
        <v>1</v>
      </c>
      <c r="P10" s="30">
        <v>1</v>
      </c>
      <c r="Q10" s="30">
        <v>1</v>
      </c>
      <c r="R10" s="30">
        <v>1</v>
      </c>
      <c r="S10" s="30">
        <v>1</v>
      </c>
    </row>
    <row r="11" spans="1:19" ht="45" x14ac:dyDescent="0.25">
      <c r="A11" s="29" t="s">
        <v>266</v>
      </c>
      <c r="B11" s="28" t="s">
        <v>72</v>
      </c>
      <c r="C11" s="28" t="s">
        <v>202</v>
      </c>
      <c r="D11" s="28" t="s">
        <v>267</v>
      </c>
      <c r="E11" s="28" t="s">
        <v>61</v>
      </c>
      <c r="F11" s="29" t="s">
        <v>76</v>
      </c>
      <c r="G11" s="29" t="s">
        <v>254</v>
      </c>
      <c r="H11" s="30">
        <v>0</v>
      </c>
      <c r="I11" s="30">
        <v>0</v>
      </c>
      <c r="J11" s="30">
        <v>2</v>
      </c>
      <c r="K11" s="30">
        <v>0</v>
      </c>
      <c r="L11" s="30">
        <v>0</v>
      </c>
      <c r="M11" s="30">
        <v>2</v>
      </c>
      <c r="N11" s="30">
        <v>0</v>
      </c>
      <c r="O11" s="30">
        <v>0</v>
      </c>
      <c r="P11" s="30">
        <v>2</v>
      </c>
      <c r="Q11" s="30">
        <v>0</v>
      </c>
      <c r="R11" s="30">
        <v>0</v>
      </c>
      <c r="S11" s="30">
        <v>0</v>
      </c>
    </row>
    <row r="12" spans="1:19" ht="30" x14ac:dyDescent="0.25">
      <c r="A12" s="29" t="s">
        <v>268</v>
      </c>
      <c r="B12" s="28" t="s">
        <v>72</v>
      </c>
      <c r="C12" s="28" t="s">
        <v>203</v>
      </c>
      <c r="D12" s="28" t="s">
        <v>62</v>
      </c>
      <c r="E12" s="28" t="s">
        <v>63</v>
      </c>
      <c r="F12" s="29" t="s">
        <v>76</v>
      </c>
      <c r="G12" s="29" t="s">
        <v>254</v>
      </c>
      <c r="H12" s="30">
        <v>4</v>
      </c>
      <c r="I12" s="30">
        <v>4</v>
      </c>
      <c r="J12" s="30">
        <v>4</v>
      </c>
      <c r="K12" s="30">
        <v>4</v>
      </c>
      <c r="L12" s="30">
        <v>4</v>
      </c>
      <c r="M12" s="30">
        <v>4</v>
      </c>
      <c r="N12" s="30">
        <v>4</v>
      </c>
      <c r="O12" s="30">
        <v>4</v>
      </c>
      <c r="P12" s="30">
        <v>4</v>
      </c>
      <c r="Q12" s="30">
        <v>4</v>
      </c>
      <c r="R12" s="30">
        <v>4</v>
      </c>
      <c r="S12" s="30">
        <v>4</v>
      </c>
    </row>
    <row r="13" spans="1:19" ht="30" x14ac:dyDescent="0.25">
      <c r="A13" s="29" t="s">
        <v>269</v>
      </c>
      <c r="B13" s="28" t="s">
        <v>72</v>
      </c>
      <c r="C13" s="28" t="s">
        <v>204</v>
      </c>
      <c r="D13" s="28" t="s">
        <v>64</v>
      </c>
      <c r="E13" s="28" t="s">
        <v>65</v>
      </c>
      <c r="F13" s="29" t="s">
        <v>76</v>
      </c>
      <c r="G13" s="29" t="s">
        <v>254</v>
      </c>
      <c r="H13" s="30">
        <v>18</v>
      </c>
      <c r="I13" s="30">
        <v>20</v>
      </c>
      <c r="J13" s="30">
        <v>20</v>
      </c>
      <c r="K13" s="30">
        <v>20</v>
      </c>
      <c r="L13" s="30">
        <v>18</v>
      </c>
      <c r="M13" s="30">
        <v>20</v>
      </c>
      <c r="N13" s="30">
        <v>20</v>
      </c>
      <c r="O13" s="30">
        <v>20</v>
      </c>
      <c r="P13" s="30">
        <v>20</v>
      </c>
      <c r="Q13" s="30">
        <v>18</v>
      </c>
      <c r="R13" s="30">
        <v>18</v>
      </c>
      <c r="S13" s="30">
        <v>20</v>
      </c>
    </row>
    <row r="14" spans="1:19" ht="30" x14ac:dyDescent="0.25">
      <c r="A14" s="29" t="s">
        <v>270</v>
      </c>
      <c r="B14" s="28" t="s">
        <v>72</v>
      </c>
      <c r="C14" s="28" t="s">
        <v>205</v>
      </c>
      <c r="D14" s="28" t="s">
        <v>66</v>
      </c>
      <c r="E14" s="28" t="s">
        <v>67</v>
      </c>
      <c r="F14" s="29" t="s">
        <v>76</v>
      </c>
      <c r="G14" s="29" t="s">
        <v>254</v>
      </c>
      <c r="H14" s="30">
        <v>60</v>
      </c>
      <c r="I14" s="30">
        <v>60</v>
      </c>
      <c r="J14" s="30">
        <v>60</v>
      </c>
      <c r="K14" s="30">
        <v>60</v>
      </c>
      <c r="L14" s="30">
        <v>60</v>
      </c>
      <c r="M14" s="30">
        <v>60</v>
      </c>
      <c r="N14" s="30">
        <v>60</v>
      </c>
      <c r="O14" s="30">
        <v>60</v>
      </c>
      <c r="P14" s="30">
        <v>60</v>
      </c>
      <c r="Q14" s="30">
        <v>60</v>
      </c>
      <c r="R14" s="30">
        <v>60</v>
      </c>
      <c r="S14" s="30">
        <v>60</v>
      </c>
    </row>
    <row r="15" spans="1:19" ht="30" x14ac:dyDescent="0.25">
      <c r="A15" s="29" t="s">
        <v>271</v>
      </c>
      <c r="B15" s="28" t="s">
        <v>72</v>
      </c>
      <c r="C15" s="28" t="s">
        <v>206</v>
      </c>
      <c r="D15" s="28" t="s">
        <v>68</v>
      </c>
      <c r="E15" s="28" t="s">
        <v>69</v>
      </c>
      <c r="F15" s="29" t="s">
        <v>76</v>
      </c>
      <c r="G15" s="29" t="s">
        <v>254</v>
      </c>
      <c r="H15" s="30">
        <v>1</v>
      </c>
      <c r="I15" s="30">
        <v>1</v>
      </c>
      <c r="J15" s="30">
        <v>1</v>
      </c>
      <c r="K15" s="30">
        <v>1</v>
      </c>
      <c r="L15" s="30">
        <v>1</v>
      </c>
      <c r="M15" s="30">
        <v>1</v>
      </c>
      <c r="N15" s="30">
        <v>1</v>
      </c>
      <c r="O15" s="30">
        <v>1</v>
      </c>
      <c r="P15" s="30">
        <v>1</v>
      </c>
      <c r="Q15" s="30">
        <v>1</v>
      </c>
      <c r="R15" s="30">
        <v>1</v>
      </c>
      <c r="S15" s="30">
        <v>1</v>
      </c>
    </row>
    <row r="16" spans="1:19" ht="45" x14ac:dyDescent="0.25">
      <c r="A16" s="29" t="s">
        <v>272</v>
      </c>
      <c r="B16" s="28" t="s">
        <v>72</v>
      </c>
      <c r="C16" s="28" t="s">
        <v>207</v>
      </c>
      <c r="D16" s="28" t="s">
        <v>70</v>
      </c>
      <c r="E16" s="28" t="s">
        <v>71</v>
      </c>
      <c r="F16" s="29" t="s">
        <v>77</v>
      </c>
      <c r="G16" s="29" t="s">
        <v>273</v>
      </c>
      <c r="H16" s="33">
        <v>0</v>
      </c>
      <c r="I16" s="33">
        <v>0</v>
      </c>
      <c r="J16" s="33">
        <v>0</v>
      </c>
      <c r="K16" s="33">
        <v>0</v>
      </c>
      <c r="L16" s="33">
        <v>0</v>
      </c>
      <c r="M16" s="33">
        <v>0.85</v>
      </c>
      <c r="N16" s="33">
        <v>0.85</v>
      </c>
      <c r="O16" s="33">
        <v>0.85</v>
      </c>
      <c r="P16" s="33">
        <v>0.85</v>
      </c>
      <c r="Q16" s="33">
        <v>0.85</v>
      </c>
      <c r="R16" s="33">
        <v>0.85</v>
      </c>
      <c r="S16" s="33">
        <v>0.9</v>
      </c>
    </row>
    <row r="17" spans="1:19" ht="60" x14ac:dyDescent="0.25">
      <c r="A17" s="29" t="s">
        <v>274</v>
      </c>
      <c r="B17" s="28" t="s">
        <v>275</v>
      </c>
      <c r="C17" s="28" t="s">
        <v>276</v>
      </c>
      <c r="D17" s="28" t="s">
        <v>277</v>
      </c>
      <c r="E17" s="28" t="s">
        <v>278</v>
      </c>
      <c r="F17" s="29" t="s">
        <v>77</v>
      </c>
      <c r="G17" s="29" t="s">
        <v>279</v>
      </c>
      <c r="H17" s="33">
        <v>1</v>
      </c>
      <c r="I17" s="33">
        <v>1</v>
      </c>
      <c r="J17" s="33">
        <v>1</v>
      </c>
      <c r="K17" s="33">
        <v>1</v>
      </c>
      <c r="L17" s="33">
        <v>1</v>
      </c>
      <c r="M17" s="33">
        <v>1</v>
      </c>
      <c r="N17" s="33">
        <v>1</v>
      </c>
      <c r="O17" s="33">
        <v>1</v>
      </c>
      <c r="P17" s="33">
        <v>1</v>
      </c>
      <c r="Q17" s="33">
        <v>1</v>
      </c>
      <c r="R17" s="33">
        <v>1</v>
      </c>
      <c r="S17" s="33">
        <v>1</v>
      </c>
    </row>
    <row r="18" spans="1:19" ht="60" x14ac:dyDescent="0.25">
      <c r="A18" s="29" t="s">
        <v>280</v>
      </c>
      <c r="B18" s="28" t="s">
        <v>275</v>
      </c>
      <c r="C18" s="28" t="s">
        <v>276</v>
      </c>
      <c r="D18" s="28" t="s">
        <v>281</v>
      </c>
      <c r="E18" s="28" t="s">
        <v>282</v>
      </c>
      <c r="F18" s="29" t="s">
        <v>76</v>
      </c>
      <c r="G18" s="29" t="s">
        <v>254</v>
      </c>
      <c r="H18" s="30">
        <v>1</v>
      </c>
      <c r="I18" s="30">
        <v>1</v>
      </c>
      <c r="J18" s="30">
        <v>1</v>
      </c>
      <c r="K18" s="30">
        <v>2</v>
      </c>
      <c r="L18" s="30">
        <v>4</v>
      </c>
      <c r="M18" s="30">
        <v>1</v>
      </c>
      <c r="N18" s="30">
        <v>1</v>
      </c>
      <c r="O18" s="30">
        <v>2</v>
      </c>
      <c r="P18" s="30">
        <v>1</v>
      </c>
      <c r="Q18" s="30">
        <v>1</v>
      </c>
      <c r="R18" s="30">
        <v>1</v>
      </c>
      <c r="S18" s="30">
        <v>4</v>
      </c>
    </row>
    <row r="19" spans="1:19" ht="45" x14ac:dyDescent="0.25">
      <c r="A19" s="29" t="s">
        <v>283</v>
      </c>
      <c r="B19" s="28" t="s">
        <v>275</v>
      </c>
      <c r="C19" s="28" t="s">
        <v>284</v>
      </c>
      <c r="D19" s="28" t="s">
        <v>285</v>
      </c>
      <c r="E19" s="28" t="s">
        <v>286</v>
      </c>
      <c r="F19" s="29" t="s">
        <v>76</v>
      </c>
      <c r="G19" s="29" t="s">
        <v>254</v>
      </c>
      <c r="H19" s="30">
        <v>0</v>
      </c>
      <c r="I19" s="30">
        <v>1</v>
      </c>
      <c r="J19" s="30">
        <v>0</v>
      </c>
      <c r="K19" s="30">
        <v>0</v>
      </c>
      <c r="L19" s="30">
        <v>3</v>
      </c>
      <c r="M19" s="30">
        <v>0</v>
      </c>
      <c r="N19" s="30">
        <v>0</v>
      </c>
      <c r="O19" s="30">
        <v>1</v>
      </c>
      <c r="P19" s="30">
        <v>0</v>
      </c>
      <c r="Q19" s="30">
        <v>2</v>
      </c>
      <c r="R19" s="30">
        <v>0</v>
      </c>
      <c r="S19" s="30">
        <v>3</v>
      </c>
    </row>
    <row r="20" spans="1:19" ht="60" x14ac:dyDescent="0.25">
      <c r="A20" s="29" t="s">
        <v>287</v>
      </c>
      <c r="B20" s="28" t="s">
        <v>275</v>
      </c>
      <c r="C20" s="28" t="s">
        <v>288</v>
      </c>
      <c r="D20" s="28" t="s">
        <v>289</v>
      </c>
      <c r="E20" s="28" t="s">
        <v>290</v>
      </c>
      <c r="F20" s="29" t="s">
        <v>77</v>
      </c>
      <c r="G20" s="29" t="s">
        <v>279</v>
      </c>
      <c r="H20" s="33">
        <v>1</v>
      </c>
      <c r="I20" s="33">
        <v>1</v>
      </c>
      <c r="J20" s="33">
        <v>1</v>
      </c>
      <c r="K20" s="33">
        <v>1</v>
      </c>
      <c r="L20" s="33">
        <v>1</v>
      </c>
      <c r="M20" s="33">
        <v>1</v>
      </c>
      <c r="N20" s="33">
        <v>1</v>
      </c>
      <c r="O20" s="33">
        <v>1</v>
      </c>
      <c r="P20" s="33">
        <v>1</v>
      </c>
      <c r="Q20" s="33">
        <v>1</v>
      </c>
      <c r="R20" s="33">
        <v>1</v>
      </c>
      <c r="S20" s="33">
        <v>1</v>
      </c>
    </row>
    <row r="21" spans="1:19" ht="60" x14ac:dyDescent="0.25">
      <c r="A21" s="29" t="s">
        <v>291</v>
      </c>
      <c r="B21" s="28" t="s">
        <v>292</v>
      </c>
      <c r="C21" s="28" t="s">
        <v>208</v>
      </c>
      <c r="D21" s="28" t="s">
        <v>91</v>
      </c>
      <c r="E21" s="28" t="s">
        <v>92</v>
      </c>
      <c r="F21" s="29" t="s">
        <v>76</v>
      </c>
      <c r="G21" s="29" t="s">
        <v>254</v>
      </c>
      <c r="H21" s="30">
        <v>0</v>
      </c>
      <c r="I21" s="30">
        <v>0</v>
      </c>
      <c r="J21" s="30">
        <v>1</v>
      </c>
      <c r="K21" s="30">
        <v>0</v>
      </c>
      <c r="L21" s="30">
        <v>0</v>
      </c>
      <c r="M21" s="30">
        <v>1</v>
      </c>
      <c r="N21" s="30">
        <v>0</v>
      </c>
      <c r="O21" s="30">
        <v>0</v>
      </c>
      <c r="P21" s="30">
        <v>1</v>
      </c>
      <c r="Q21" s="30">
        <v>0</v>
      </c>
      <c r="R21" s="30">
        <v>0</v>
      </c>
      <c r="S21" s="30">
        <v>1</v>
      </c>
    </row>
    <row r="22" spans="1:19" ht="60" x14ac:dyDescent="0.25">
      <c r="A22" s="29" t="s">
        <v>293</v>
      </c>
      <c r="B22" s="28" t="s">
        <v>292</v>
      </c>
      <c r="C22" s="28" t="s">
        <v>208</v>
      </c>
      <c r="D22" s="28" t="s">
        <v>294</v>
      </c>
      <c r="E22" s="28" t="s">
        <v>93</v>
      </c>
      <c r="F22" s="29" t="s">
        <v>76</v>
      </c>
      <c r="G22" s="29" t="s">
        <v>254</v>
      </c>
      <c r="H22" s="30">
        <v>0</v>
      </c>
      <c r="I22" s="30">
        <v>0</v>
      </c>
      <c r="J22" s="30">
        <v>1</v>
      </c>
      <c r="K22" s="30">
        <v>0</v>
      </c>
      <c r="L22" s="30">
        <v>0</v>
      </c>
      <c r="M22" s="30">
        <v>1</v>
      </c>
      <c r="N22" s="30">
        <v>0</v>
      </c>
      <c r="O22" s="30">
        <v>0</v>
      </c>
      <c r="P22" s="30">
        <v>1</v>
      </c>
      <c r="Q22" s="30">
        <v>0</v>
      </c>
      <c r="R22" s="30">
        <v>0</v>
      </c>
      <c r="S22" s="30">
        <v>1</v>
      </c>
    </row>
    <row r="23" spans="1:19" ht="60" x14ac:dyDescent="0.25">
      <c r="A23" s="29" t="s">
        <v>295</v>
      </c>
      <c r="B23" s="28" t="s">
        <v>292</v>
      </c>
      <c r="C23" s="28" t="s">
        <v>209</v>
      </c>
      <c r="D23" s="28" t="s">
        <v>94</v>
      </c>
      <c r="E23" s="28" t="s">
        <v>296</v>
      </c>
      <c r="F23" s="29" t="s">
        <v>76</v>
      </c>
      <c r="G23" s="29" t="s">
        <v>254</v>
      </c>
      <c r="H23" s="30">
        <v>0</v>
      </c>
      <c r="I23" s="30">
        <v>0</v>
      </c>
      <c r="J23" s="30">
        <v>1</v>
      </c>
      <c r="K23" s="30">
        <v>0</v>
      </c>
      <c r="L23" s="30">
        <v>0</v>
      </c>
      <c r="M23" s="30">
        <v>1</v>
      </c>
      <c r="N23" s="30">
        <v>0</v>
      </c>
      <c r="O23" s="30">
        <v>0</v>
      </c>
      <c r="P23" s="30">
        <v>1</v>
      </c>
      <c r="Q23" s="30">
        <v>0</v>
      </c>
      <c r="R23" s="30">
        <v>0</v>
      </c>
      <c r="S23" s="30">
        <v>1</v>
      </c>
    </row>
    <row r="24" spans="1:19" ht="60" x14ac:dyDescent="0.25">
      <c r="A24" s="29" t="s">
        <v>297</v>
      </c>
      <c r="B24" s="28" t="s">
        <v>292</v>
      </c>
      <c r="C24" s="28" t="s">
        <v>298</v>
      </c>
      <c r="D24" s="28" t="s">
        <v>96</v>
      </c>
      <c r="E24" s="28" t="s">
        <v>299</v>
      </c>
      <c r="F24" s="29" t="s">
        <v>76</v>
      </c>
      <c r="G24" s="29" t="s">
        <v>254</v>
      </c>
      <c r="H24" s="30">
        <v>1</v>
      </c>
      <c r="I24" s="30">
        <v>1</v>
      </c>
      <c r="J24" s="30">
        <v>1</v>
      </c>
      <c r="K24" s="30">
        <v>1</v>
      </c>
      <c r="L24" s="30">
        <v>1</v>
      </c>
      <c r="M24" s="30">
        <v>1</v>
      </c>
      <c r="N24" s="30">
        <v>1</v>
      </c>
      <c r="O24" s="30">
        <v>1</v>
      </c>
      <c r="P24" s="30">
        <v>1</v>
      </c>
      <c r="Q24" s="30">
        <v>1</v>
      </c>
      <c r="R24" s="30">
        <v>1</v>
      </c>
      <c r="S24" s="30">
        <v>1</v>
      </c>
    </row>
    <row r="25" spans="1:19" ht="60" x14ac:dyDescent="0.25">
      <c r="A25" s="29" t="s">
        <v>300</v>
      </c>
      <c r="B25" s="28" t="s">
        <v>292</v>
      </c>
      <c r="C25" s="28" t="s">
        <v>301</v>
      </c>
      <c r="D25" s="28" t="s">
        <v>302</v>
      </c>
      <c r="E25" s="28" t="s">
        <v>303</v>
      </c>
      <c r="F25" s="29" t="s">
        <v>76</v>
      </c>
      <c r="G25" s="29" t="s">
        <v>254</v>
      </c>
      <c r="H25" s="30">
        <v>1</v>
      </c>
      <c r="I25" s="30">
        <v>1</v>
      </c>
      <c r="J25" s="30">
        <v>1</v>
      </c>
      <c r="K25" s="30">
        <v>1</v>
      </c>
      <c r="L25" s="30">
        <v>1</v>
      </c>
      <c r="M25" s="30">
        <v>1</v>
      </c>
      <c r="N25" s="30">
        <v>1</v>
      </c>
      <c r="O25" s="30">
        <v>1</v>
      </c>
      <c r="P25" s="30">
        <v>1</v>
      </c>
      <c r="Q25" s="30">
        <v>1</v>
      </c>
      <c r="R25" s="30">
        <v>1</v>
      </c>
      <c r="S25" s="30">
        <v>1</v>
      </c>
    </row>
    <row r="26" spans="1:19" ht="60" x14ac:dyDescent="0.25">
      <c r="A26" s="29" t="s">
        <v>304</v>
      </c>
      <c r="B26" s="28" t="s">
        <v>292</v>
      </c>
      <c r="C26" s="28" t="s">
        <v>301</v>
      </c>
      <c r="D26" s="28" t="s">
        <v>305</v>
      </c>
      <c r="E26" s="28" t="s">
        <v>306</v>
      </c>
      <c r="F26" s="29" t="s">
        <v>76</v>
      </c>
      <c r="G26" s="29" t="s">
        <v>254</v>
      </c>
      <c r="H26" s="30">
        <v>1</v>
      </c>
      <c r="I26" s="30">
        <v>1</v>
      </c>
      <c r="J26" s="30">
        <v>1</v>
      </c>
      <c r="K26" s="30">
        <v>1</v>
      </c>
      <c r="L26" s="30">
        <v>1</v>
      </c>
      <c r="M26" s="30">
        <v>1</v>
      </c>
      <c r="N26" s="30">
        <v>1</v>
      </c>
      <c r="O26" s="30">
        <v>1</v>
      </c>
      <c r="P26" s="30">
        <v>1</v>
      </c>
      <c r="Q26" s="30">
        <v>1</v>
      </c>
      <c r="R26" s="30">
        <v>1</v>
      </c>
      <c r="S26" s="30">
        <v>1</v>
      </c>
    </row>
    <row r="27" spans="1:19" ht="60" x14ac:dyDescent="0.25">
      <c r="A27" s="29" t="s">
        <v>307</v>
      </c>
      <c r="B27" s="28" t="s">
        <v>292</v>
      </c>
      <c r="C27" s="28" t="s">
        <v>301</v>
      </c>
      <c r="D27" s="28" t="s">
        <v>308</v>
      </c>
      <c r="E27" s="28" t="s">
        <v>309</v>
      </c>
      <c r="F27" s="29" t="s">
        <v>76</v>
      </c>
      <c r="G27" s="29" t="s">
        <v>254</v>
      </c>
      <c r="H27" s="30">
        <v>1</v>
      </c>
      <c r="I27" s="30">
        <v>1</v>
      </c>
      <c r="J27" s="30">
        <v>1</v>
      </c>
      <c r="K27" s="30">
        <v>1</v>
      </c>
      <c r="L27" s="30">
        <v>1</v>
      </c>
      <c r="M27" s="30">
        <v>1</v>
      </c>
      <c r="N27" s="30">
        <v>1</v>
      </c>
      <c r="O27" s="30">
        <v>1</v>
      </c>
      <c r="P27" s="30">
        <v>1</v>
      </c>
      <c r="Q27" s="30">
        <v>1</v>
      </c>
      <c r="R27" s="30">
        <v>1</v>
      </c>
      <c r="S27" s="30">
        <v>1</v>
      </c>
    </row>
    <row r="28" spans="1:19" ht="60" x14ac:dyDescent="0.25">
      <c r="A28" s="29" t="s">
        <v>310</v>
      </c>
      <c r="B28" s="28" t="s">
        <v>292</v>
      </c>
      <c r="C28" s="28" t="s">
        <v>301</v>
      </c>
      <c r="D28" s="28" t="s">
        <v>311</v>
      </c>
      <c r="E28" s="28" t="s">
        <v>95</v>
      </c>
      <c r="F28" s="29" t="s">
        <v>76</v>
      </c>
      <c r="G28" s="29" t="s">
        <v>254</v>
      </c>
      <c r="H28" s="30">
        <v>1</v>
      </c>
      <c r="I28" s="30">
        <v>1</v>
      </c>
      <c r="J28" s="30">
        <v>1</v>
      </c>
      <c r="K28" s="30">
        <v>1</v>
      </c>
      <c r="L28" s="30">
        <v>1</v>
      </c>
      <c r="M28" s="30">
        <v>1</v>
      </c>
      <c r="N28" s="30">
        <v>1</v>
      </c>
      <c r="O28" s="30">
        <v>1</v>
      </c>
      <c r="P28" s="30">
        <v>1</v>
      </c>
      <c r="Q28" s="30">
        <v>1</v>
      </c>
      <c r="R28" s="30">
        <v>1</v>
      </c>
      <c r="S28" s="30">
        <v>1</v>
      </c>
    </row>
    <row r="29" spans="1:19" ht="60" x14ac:dyDescent="0.25">
      <c r="A29" s="29" t="s">
        <v>312</v>
      </c>
      <c r="B29" s="28" t="s">
        <v>292</v>
      </c>
      <c r="C29" s="28" t="s">
        <v>313</v>
      </c>
      <c r="D29" s="28" t="s">
        <v>314</v>
      </c>
      <c r="E29" s="28" t="s">
        <v>95</v>
      </c>
      <c r="F29" s="29" t="s">
        <v>76</v>
      </c>
      <c r="G29" s="29" t="s">
        <v>254</v>
      </c>
      <c r="H29" s="30">
        <v>1</v>
      </c>
      <c r="I29" s="30">
        <v>1</v>
      </c>
      <c r="J29" s="30">
        <v>1</v>
      </c>
      <c r="K29" s="30">
        <v>1</v>
      </c>
      <c r="L29" s="30">
        <v>1</v>
      </c>
      <c r="M29" s="30">
        <v>1</v>
      </c>
      <c r="N29" s="30">
        <v>1</v>
      </c>
      <c r="O29" s="30">
        <v>1</v>
      </c>
      <c r="P29" s="30">
        <v>1</v>
      </c>
      <c r="Q29" s="30">
        <v>1</v>
      </c>
      <c r="R29" s="30">
        <v>1</v>
      </c>
      <c r="S29" s="30">
        <v>1</v>
      </c>
    </row>
    <row r="30" spans="1:19" ht="60" x14ac:dyDescent="0.25">
      <c r="A30" s="29" t="s">
        <v>315</v>
      </c>
      <c r="B30" s="28" t="s">
        <v>292</v>
      </c>
      <c r="C30" s="28" t="s">
        <v>313</v>
      </c>
      <c r="D30" s="28" t="s">
        <v>97</v>
      </c>
      <c r="E30" s="28" t="s">
        <v>98</v>
      </c>
      <c r="F30" s="29" t="s">
        <v>76</v>
      </c>
      <c r="G30" s="29" t="s">
        <v>254</v>
      </c>
      <c r="H30" s="30">
        <v>1</v>
      </c>
      <c r="I30" s="30">
        <v>1</v>
      </c>
      <c r="J30" s="30">
        <v>1</v>
      </c>
      <c r="K30" s="30">
        <v>1</v>
      </c>
      <c r="L30" s="30">
        <v>1</v>
      </c>
      <c r="M30" s="30">
        <v>1</v>
      </c>
      <c r="N30" s="30">
        <v>1</v>
      </c>
      <c r="O30" s="30">
        <v>1</v>
      </c>
      <c r="P30" s="30">
        <v>1</v>
      </c>
      <c r="Q30" s="30">
        <v>1</v>
      </c>
      <c r="R30" s="30">
        <v>1</v>
      </c>
      <c r="S30" s="30">
        <v>1</v>
      </c>
    </row>
    <row r="31" spans="1:19" ht="60" x14ac:dyDescent="0.25">
      <c r="A31" s="29" t="s">
        <v>316</v>
      </c>
      <c r="B31" s="28" t="s">
        <v>292</v>
      </c>
      <c r="C31" s="28" t="s">
        <v>313</v>
      </c>
      <c r="D31" s="28" t="s">
        <v>99</v>
      </c>
      <c r="E31" s="28" t="s">
        <v>100</v>
      </c>
      <c r="F31" s="29" t="s">
        <v>76</v>
      </c>
      <c r="G31" s="29" t="s">
        <v>254</v>
      </c>
      <c r="H31" s="30">
        <v>0</v>
      </c>
      <c r="I31" s="30">
        <v>0</v>
      </c>
      <c r="J31" s="30">
        <v>0</v>
      </c>
      <c r="K31" s="30">
        <v>0</v>
      </c>
      <c r="L31" s="30">
        <v>0</v>
      </c>
      <c r="M31" s="30">
        <v>0</v>
      </c>
      <c r="N31" s="30">
        <v>0</v>
      </c>
      <c r="O31" s="30">
        <v>0</v>
      </c>
      <c r="P31" s="30">
        <v>0</v>
      </c>
      <c r="Q31" s="30">
        <v>0</v>
      </c>
      <c r="R31" s="30">
        <v>0</v>
      </c>
      <c r="S31" s="30">
        <v>1</v>
      </c>
    </row>
    <row r="32" spans="1:19" ht="60" x14ac:dyDescent="0.25">
      <c r="A32" s="29" t="s">
        <v>317</v>
      </c>
      <c r="B32" s="28" t="s">
        <v>292</v>
      </c>
      <c r="C32" s="28" t="s">
        <v>313</v>
      </c>
      <c r="D32" s="28" t="s">
        <v>101</v>
      </c>
      <c r="E32" s="28" t="s">
        <v>102</v>
      </c>
      <c r="F32" s="29" t="s">
        <v>76</v>
      </c>
      <c r="G32" s="29" t="s">
        <v>254</v>
      </c>
      <c r="H32" s="30">
        <v>1</v>
      </c>
      <c r="I32" s="30">
        <v>1</v>
      </c>
      <c r="J32" s="30">
        <v>1</v>
      </c>
      <c r="K32" s="30">
        <v>1</v>
      </c>
      <c r="L32" s="30">
        <v>1</v>
      </c>
      <c r="M32" s="30">
        <v>1</v>
      </c>
      <c r="N32" s="30">
        <v>1</v>
      </c>
      <c r="O32" s="30">
        <v>1</v>
      </c>
      <c r="P32" s="30">
        <v>1</v>
      </c>
      <c r="Q32" s="30">
        <v>1</v>
      </c>
      <c r="R32" s="30">
        <v>1</v>
      </c>
      <c r="S32" s="30">
        <v>1</v>
      </c>
    </row>
    <row r="33" spans="1:19" ht="60" x14ac:dyDescent="0.25">
      <c r="A33" s="29" t="s">
        <v>318</v>
      </c>
      <c r="B33" s="28" t="s">
        <v>292</v>
      </c>
      <c r="C33" s="28" t="s">
        <v>313</v>
      </c>
      <c r="D33" s="28" t="s">
        <v>103</v>
      </c>
      <c r="E33" s="28" t="s">
        <v>319</v>
      </c>
      <c r="F33" s="29" t="s">
        <v>76</v>
      </c>
      <c r="G33" s="29" t="s">
        <v>254</v>
      </c>
      <c r="H33" s="30">
        <v>1</v>
      </c>
      <c r="I33" s="30">
        <v>1</v>
      </c>
      <c r="J33" s="30">
        <v>1</v>
      </c>
      <c r="K33" s="30">
        <v>1</v>
      </c>
      <c r="L33" s="30">
        <v>1</v>
      </c>
      <c r="M33" s="30">
        <v>1</v>
      </c>
      <c r="N33" s="30">
        <v>1</v>
      </c>
      <c r="O33" s="30">
        <v>1</v>
      </c>
      <c r="P33" s="30">
        <v>1</v>
      </c>
      <c r="Q33" s="30">
        <v>1</v>
      </c>
      <c r="R33" s="30">
        <v>1</v>
      </c>
      <c r="S33" s="30">
        <v>1</v>
      </c>
    </row>
    <row r="34" spans="1:19" ht="60" x14ac:dyDescent="0.25">
      <c r="A34" s="29" t="s">
        <v>320</v>
      </c>
      <c r="B34" s="28" t="s">
        <v>292</v>
      </c>
      <c r="C34" s="28" t="s">
        <v>313</v>
      </c>
      <c r="D34" s="28" t="s">
        <v>104</v>
      </c>
      <c r="E34" s="28" t="s">
        <v>321</v>
      </c>
      <c r="F34" s="29" t="s">
        <v>76</v>
      </c>
      <c r="G34" s="29" t="s">
        <v>254</v>
      </c>
      <c r="H34" s="30">
        <v>1</v>
      </c>
      <c r="I34" s="30">
        <v>1</v>
      </c>
      <c r="J34" s="30">
        <v>1</v>
      </c>
      <c r="K34" s="30">
        <v>1</v>
      </c>
      <c r="L34" s="30">
        <v>1</v>
      </c>
      <c r="M34" s="30">
        <v>1</v>
      </c>
      <c r="N34" s="30">
        <v>1</v>
      </c>
      <c r="O34" s="30">
        <v>1</v>
      </c>
      <c r="P34" s="30">
        <v>1</v>
      </c>
      <c r="Q34" s="30">
        <v>1</v>
      </c>
      <c r="R34" s="30">
        <v>1</v>
      </c>
      <c r="S34" s="30">
        <v>1</v>
      </c>
    </row>
    <row r="35" spans="1:19" ht="60" x14ac:dyDescent="0.25">
      <c r="A35" s="29" t="s">
        <v>322</v>
      </c>
      <c r="B35" s="28" t="s">
        <v>292</v>
      </c>
      <c r="C35" s="28" t="s">
        <v>313</v>
      </c>
      <c r="D35" s="28" t="s">
        <v>105</v>
      </c>
      <c r="E35" s="28" t="s">
        <v>106</v>
      </c>
      <c r="F35" s="29" t="s">
        <v>76</v>
      </c>
      <c r="G35" s="29" t="s">
        <v>254</v>
      </c>
      <c r="H35" s="30">
        <v>1</v>
      </c>
      <c r="I35" s="30">
        <v>1</v>
      </c>
      <c r="J35" s="30">
        <v>1</v>
      </c>
      <c r="K35" s="30">
        <v>1</v>
      </c>
      <c r="L35" s="30">
        <v>1</v>
      </c>
      <c r="M35" s="30">
        <v>1</v>
      </c>
      <c r="N35" s="30">
        <v>1</v>
      </c>
      <c r="O35" s="30">
        <v>1</v>
      </c>
      <c r="P35" s="30">
        <v>1</v>
      </c>
      <c r="Q35" s="30">
        <v>1</v>
      </c>
      <c r="R35" s="30">
        <v>1</v>
      </c>
      <c r="S35" s="30">
        <v>1</v>
      </c>
    </row>
    <row r="36" spans="1:19" ht="60" x14ac:dyDescent="0.25">
      <c r="A36" s="29" t="s">
        <v>323</v>
      </c>
      <c r="B36" s="28" t="s">
        <v>292</v>
      </c>
      <c r="C36" s="28" t="s">
        <v>313</v>
      </c>
      <c r="D36" s="28" t="s">
        <v>107</v>
      </c>
      <c r="E36" s="28" t="s">
        <v>108</v>
      </c>
      <c r="F36" s="29" t="s">
        <v>76</v>
      </c>
      <c r="G36" s="29" t="s">
        <v>254</v>
      </c>
      <c r="H36" s="30">
        <v>1</v>
      </c>
      <c r="I36" s="30">
        <v>1</v>
      </c>
      <c r="J36" s="30">
        <v>1</v>
      </c>
      <c r="K36" s="30">
        <v>1</v>
      </c>
      <c r="L36" s="30">
        <v>1</v>
      </c>
      <c r="M36" s="30">
        <v>1</v>
      </c>
      <c r="N36" s="30">
        <v>1</v>
      </c>
      <c r="O36" s="30">
        <v>1</v>
      </c>
      <c r="P36" s="30">
        <v>1</v>
      </c>
      <c r="Q36" s="30">
        <v>1</v>
      </c>
      <c r="R36" s="30">
        <v>1</v>
      </c>
      <c r="S36" s="30">
        <v>1</v>
      </c>
    </row>
    <row r="37" spans="1:19" ht="60" x14ac:dyDescent="0.25">
      <c r="A37" s="29" t="s">
        <v>324</v>
      </c>
      <c r="B37" s="28" t="s">
        <v>292</v>
      </c>
      <c r="C37" s="28" t="s">
        <v>313</v>
      </c>
      <c r="D37" s="28" t="s">
        <v>109</v>
      </c>
      <c r="E37" s="28" t="s">
        <v>110</v>
      </c>
      <c r="F37" s="29" t="s">
        <v>76</v>
      </c>
      <c r="G37" s="29" t="s">
        <v>254</v>
      </c>
      <c r="H37" s="30">
        <v>1</v>
      </c>
      <c r="I37" s="30">
        <v>1</v>
      </c>
      <c r="J37" s="30">
        <v>1</v>
      </c>
      <c r="K37" s="30">
        <v>1</v>
      </c>
      <c r="L37" s="30">
        <v>1</v>
      </c>
      <c r="M37" s="30">
        <v>1</v>
      </c>
      <c r="N37" s="30">
        <v>1</v>
      </c>
      <c r="O37" s="30">
        <v>1</v>
      </c>
      <c r="P37" s="30">
        <v>1</v>
      </c>
      <c r="Q37" s="30">
        <v>1</v>
      </c>
      <c r="R37" s="30">
        <v>1</v>
      </c>
      <c r="S37" s="30">
        <v>1</v>
      </c>
    </row>
    <row r="38" spans="1:19" ht="60" x14ac:dyDescent="0.25">
      <c r="A38" s="29" t="s">
        <v>325</v>
      </c>
      <c r="B38" s="28" t="s">
        <v>292</v>
      </c>
      <c r="C38" s="28" t="s">
        <v>313</v>
      </c>
      <c r="D38" s="28" t="s">
        <v>111</v>
      </c>
      <c r="E38" s="28" t="s">
        <v>112</v>
      </c>
      <c r="F38" s="29" t="s">
        <v>76</v>
      </c>
      <c r="G38" s="29" t="s">
        <v>254</v>
      </c>
      <c r="H38" s="30">
        <v>1</v>
      </c>
      <c r="I38" s="30">
        <v>1</v>
      </c>
      <c r="J38" s="30">
        <v>1</v>
      </c>
      <c r="K38" s="30">
        <v>1</v>
      </c>
      <c r="L38" s="30">
        <v>1</v>
      </c>
      <c r="M38" s="30">
        <v>1</v>
      </c>
      <c r="N38" s="30">
        <v>1</v>
      </c>
      <c r="O38" s="30">
        <v>1</v>
      </c>
      <c r="P38" s="30">
        <v>1</v>
      </c>
      <c r="Q38" s="30">
        <v>1</v>
      </c>
      <c r="R38" s="30">
        <v>1</v>
      </c>
      <c r="S38" s="30">
        <v>1</v>
      </c>
    </row>
    <row r="39" spans="1:19" ht="60" x14ac:dyDescent="0.25">
      <c r="A39" s="29" t="s">
        <v>326</v>
      </c>
      <c r="B39" s="28" t="s">
        <v>292</v>
      </c>
      <c r="C39" s="28" t="s">
        <v>313</v>
      </c>
      <c r="D39" s="28" t="s">
        <v>113</v>
      </c>
      <c r="E39" s="28" t="s">
        <v>114</v>
      </c>
      <c r="F39" s="29" t="s">
        <v>76</v>
      </c>
      <c r="G39" s="29" t="s">
        <v>254</v>
      </c>
      <c r="H39" s="30">
        <v>1</v>
      </c>
      <c r="I39" s="30">
        <v>1</v>
      </c>
      <c r="J39" s="30">
        <v>1</v>
      </c>
      <c r="K39" s="30">
        <v>1</v>
      </c>
      <c r="L39" s="30">
        <v>1</v>
      </c>
      <c r="M39" s="30">
        <v>1</v>
      </c>
      <c r="N39" s="30">
        <v>1</v>
      </c>
      <c r="O39" s="30">
        <v>1</v>
      </c>
      <c r="P39" s="30">
        <v>1</v>
      </c>
      <c r="Q39" s="30">
        <v>1</v>
      </c>
      <c r="R39" s="30">
        <v>1</v>
      </c>
      <c r="S39" s="30">
        <v>1</v>
      </c>
    </row>
    <row r="40" spans="1:19" ht="60" x14ac:dyDescent="0.25">
      <c r="A40" s="29" t="s">
        <v>327</v>
      </c>
      <c r="B40" s="28" t="s">
        <v>292</v>
      </c>
      <c r="C40" s="28" t="s">
        <v>313</v>
      </c>
      <c r="D40" s="28" t="s">
        <v>328</v>
      </c>
      <c r="E40" s="28" t="s">
        <v>115</v>
      </c>
      <c r="F40" s="29" t="s">
        <v>76</v>
      </c>
      <c r="G40" s="29" t="s">
        <v>254</v>
      </c>
      <c r="H40" s="30">
        <v>1</v>
      </c>
      <c r="I40" s="30">
        <v>1</v>
      </c>
      <c r="J40" s="30">
        <v>1</v>
      </c>
      <c r="K40" s="30">
        <v>1</v>
      </c>
      <c r="L40" s="30">
        <v>1</v>
      </c>
      <c r="M40" s="30">
        <v>1</v>
      </c>
      <c r="N40" s="30">
        <v>1</v>
      </c>
      <c r="O40" s="30">
        <v>1</v>
      </c>
      <c r="P40" s="30">
        <v>1</v>
      </c>
      <c r="Q40" s="30">
        <v>1</v>
      </c>
      <c r="R40" s="30">
        <v>1</v>
      </c>
      <c r="S40" s="30">
        <v>1</v>
      </c>
    </row>
    <row r="41" spans="1:19" ht="60" x14ac:dyDescent="0.25">
      <c r="A41" s="29" t="s">
        <v>329</v>
      </c>
      <c r="B41" s="28" t="s">
        <v>292</v>
      </c>
      <c r="C41" s="28" t="s">
        <v>313</v>
      </c>
      <c r="D41" s="28" t="s">
        <v>116</v>
      </c>
      <c r="E41" s="28" t="s">
        <v>117</v>
      </c>
      <c r="F41" s="29" t="s">
        <v>76</v>
      </c>
      <c r="G41" s="29" t="s">
        <v>254</v>
      </c>
      <c r="H41" s="30">
        <v>1</v>
      </c>
      <c r="I41" s="30">
        <v>1</v>
      </c>
      <c r="J41" s="30">
        <v>1</v>
      </c>
      <c r="K41" s="30">
        <v>1</v>
      </c>
      <c r="L41" s="30">
        <v>1</v>
      </c>
      <c r="M41" s="30">
        <v>1</v>
      </c>
      <c r="N41" s="30">
        <v>1</v>
      </c>
      <c r="O41" s="30">
        <v>1</v>
      </c>
      <c r="P41" s="30">
        <v>1</v>
      </c>
      <c r="Q41" s="30">
        <v>1</v>
      </c>
      <c r="R41" s="30">
        <v>1</v>
      </c>
      <c r="S41" s="30">
        <v>1</v>
      </c>
    </row>
    <row r="42" spans="1:19" ht="60" x14ac:dyDescent="0.25">
      <c r="A42" s="29" t="s">
        <v>330</v>
      </c>
      <c r="B42" s="28" t="s">
        <v>292</v>
      </c>
      <c r="C42" s="28" t="s">
        <v>313</v>
      </c>
      <c r="D42" s="28" t="s">
        <v>118</v>
      </c>
      <c r="E42" s="28" t="s">
        <v>119</v>
      </c>
      <c r="F42" s="29" t="s">
        <v>76</v>
      </c>
      <c r="G42" s="29" t="s">
        <v>254</v>
      </c>
      <c r="H42" s="30">
        <v>1</v>
      </c>
      <c r="I42" s="30">
        <v>1</v>
      </c>
      <c r="J42" s="30">
        <v>1</v>
      </c>
      <c r="K42" s="30">
        <v>1</v>
      </c>
      <c r="L42" s="30">
        <v>1</v>
      </c>
      <c r="M42" s="30">
        <v>1</v>
      </c>
      <c r="N42" s="30">
        <v>1</v>
      </c>
      <c r="O42" s="30">
        <v>1</v>
      </c>
      <c r="P42" s="30">
        <v>1</v>
      </c>
      <c r="Q42" s="30">
        <v>1</v>
      </c>
      <c r="R42" s="30">
        <v>1</v>
      </c>
      <c r="S42" s="30">
        <v>1</v>
      </c>
    </row>
    <row r="43" spans="1:19" ht="90" x14ac:dyDescent="0.25">
      <c r="A43" s="29" t="s">
        <v>331</v>
      </c>
      <c r="B43" s="28" t="s">
        <v>332</v>
      </c>
      <c r="C43" s="28" t="s">
        <v>210</v>
      </c>
      <c r="D43" s="28" t="s">
        <v>333</v>
      </c>
      <c r="E43" s="28" t="s">
        <v>120</v>
      </c>
      <c r="F43" s="29" t="s">
        <v>77</v>
      </c>
      <c r="G43" s="29" t="s">
        <v>273</v>
      </c>
      <c r="H43" s="34">
        <v>0</v>
      </c>
      <c r="I43" s="34">
        <v>0</v>
      </c>
      <c r="J43" s="34">
        <v>0</v>
      </c>
      <c r="K43" s="34">
        <v>0</v>
      </c>
      <c r="L43" s="34">
        <v>0</v>
      </c>
      <c r="M43" s="34">
        <v>0</v>
      </c>
      <c r="N43" s="34">
        <v>0</v>
      </c>
      <c r="O43" s="34">
        <v>0.2</v>
      </c>
      <c r="P43" s="34">
        <v>0.4</v>
      </c>
      <c r="Q43" s="34">
        <v>0.9</v>
      </c>
      <c r="R43" s="34">
        <v>0.95</v>
      </c>
      <c r="S43" s="34">
        <v>1</v>
      </c>
    </row>
    <row r="44" spans="1:19" ht="90" x14ac:dyDescent="0.25">
      <c r="A44" s="29" t="s">
        <v>334</v>
      </c>
      <c r="B44" s="28" t="s">
        <v>332</v>
      </c>
      <c r="C44" s="28" t="s">
        <v>210</v>
      </c>
      <c r="D44" s="28" t="s">
        <v>335</v>
      </c>
      <c r="E44" s="28" t="s">
        <v>121</v>
      </c>
      <c r="F44" s="29" t="s">
        <v>77</v>
      </c>
      <c r="G44" s="29" t="s">
        <v>273</v>
      </c>
      <c r="H44" s="34">
        <v>0</v>
      </c>
      <c r="I44" s="34">
        <v>0</v>
      </c>
      <c r="J44" s="34">
        <v>0</v>
      </c>
      <c r="K44" s="34">
        <v>0</v>
      </c>
      <c r="L44" s="34">
        <v>0</v>
      </c>
      <c r="M44" s="34">
        <v>0</v>
      </c>
      <c r="N44" s="34">
        <v>0</v>
      </c>
      <c r="O44" s="34">
        <v>0.2</v>
      </c>
      <c r="P44" s="34">
        <v>0.4</v>
      </c>
      <c r="Q44" s="34">
        <v>0.9</v>
      </c>
      <c r="R44" s="34">
        <v>0.95</v>
      </c>
      <c r="S44" s="34">
        <v>1</v>
      </c>
    </row>
    <row r="45" spans="1:19" ht="90" x14ac:dyDescent="0.25">
      <c r="A45" s="29" t="s">
        <v>336</v>
      </c>
      <c r="B45" s="28" t="s">
        <v>332</v>
      </c>
      <c r="C45" s="28" t="s">
        <v>210</v>
      </c>
      <c r="D45" s="28" t="s">
        <v>337</v>
      </c>
      <c r="E45" s="28" t="s">
        <v>122</v>
      </c>
      <c r="F45" s="29" t="s">
        <v>77</v>
      </c>
      <c r="G45" s="29" t="s">
        <v>273</v>
      </c>
      <c r="H45" s="34">
        <v>0</v>
      </c>
      <c r="I45" s="34">
        <v>0</v>
      </c>
      <c r="J45" s="34">
        <v>0</v>
      </c>
      <c r="K45" s="34">
        <v>0</v>
      </c>
      <c r="L45" s="34">
        <v>0</v>
      </c>
      <c r="M45" s="34">
        <v>0</v>
      </c>
      <c r="N45" s="34">
        <v>0</v>
      </c>
      <c r="O45" s="34">
        <v>0.2</v>
      </c>
      <c r="P45" s="34">
        <v>0.4</v>
      </c>
      <c r="Q45" s="34">
        <v>0.8</v>
      </c>
      <c r="R45" s="34">
        <v>0.9</v>
      </c>
      <c r="S45" s="34">
        <v>1</v>
      </c>
    </row>
    <row r="46" spans="1:19" ht="90" x14ac:dyDescent="0.25">
      <c r="A46" s="29" t="s">
        <v>338</v>
      </c>
      <c r="B46" s="28" t="s">
        <v>332</v>
      </c>
      <c r="C46" s="28" t="s">
        <v>339</v>
      </c>
      <c r="D46" s="28" t="s">
        <v>340</v>
      </c>
      <c r="E46" s="28" t="s">
        <v>341</v>
      </c>
      <c r="F46" s="29" t="s">
        <v>76</v>
      </c>
      <c r="G46" s="29" t="s">
        <v>254</v>
      </c>
      <c r="H46" s="30">
        <v>1</v>
      </c>
      <c r="I46" s="30">
        <v>0</v>
      </c>
      <c r="J46" s="30">
        <v>0</v>
      </c>
      <c r="K46" s="30">
        <v>1</v>
      </c>
      <c r="L46" s="30">
        <v>0</v>
      </c>
      <c r="M46" s="30">
        <v>0</v>
      </c>
      <c r="N46" s="30">
        <v>1</v>
      </c>
      <c r="O46" s="30">
        <v>0</v>
      </c>
      <c r="P46" s="30">
        <v>0</v>
      </c>
      <c r="Q46" s="30">
        <v>1</v>
      </c>
      <c r="R46" s="30">
        <v>0</v>
      </c>
      <c r="S46" s="30">
        <v>0</v>
      </c>
    </row>
    <row r="47" spans="1:19" ht="90" x14ac:dyDescent="0.25">
      <c r="A47" s="29" t="s">
        <v>342</v>
      </c>
      <c r="B47" s="28" t="s">
        <v>332</v>
      </c>
      <c r="C47" s="28" t="s">
        <v>339</v>
      </c>
      <c r="D47" s="28" t="s">
        <v>343</v>
      </c>
      <c r="E47" s="28" t="s">
        <v>344</v>
      </c>
      <c r="F47" s="29" t="s">
        <v>76</v>
      </c>
      <c r="G47" s="29" t="s">
        <v>254</v>
      </c>
      <c r="H47" s="30">
        <v>1</v>
      </c>
      <c r="I47" s="30">
        <v>0</v>
      </c>
      <c r="J47" s="30">
        <v>0</v>
      </c>
      <c r="K47" s="30">
        <v>0</v>
      </c>
      <c r="L47" s="30">
        <v>0</v>
      </c>
      <c r="M47" s="30">
        <v>0</v>
      </c>
      <c r="N47" s="30">
        <v>0</v>
      </c>
      <c r="O47" s="30">
        <v>0</v>
      </c>
      <c r="P47" s="30">
        <v>0</v>
      </c>
      <c r="Q47" s="30">
        <v>0</v>
      </c>
      <c r="R47" s="30">
        <v>0</v>
      </c>
      <c r="S47" s="30">
        <v>0</v>
      </c>
    </row>
    <row r="48" spans="1:19" ht="90" x14ac:dyDescent="0.25">
      <c r="A48" s="29" t="s">
        <v>345</v>
      </c>
      <c r="B48" s="28" t="s">
        <v>332</v>
      </c>
      <c r="C48" s="28" t="s">
        <v>339</v>
      </c>
      <c r="D48" s="28" t="s">
        <v>123</v>
      </c>
      <c r="E48" s="28" t="s">
        <v>346</v>
      </c>
      <c r="F48" s="29" t="s">
        <v>76</v>
      </c>
      <c r="G48" s="29" t="s">
        <v>254</v>
      </c>
      <c r="H48" s="30">
        <v>1</v>
      </c>
      <c r="I48" s="30">
        <v>0</v>
      </c>
      <c r="J48" s="30">
        <v>0</v>
      </c>
      <c r="K48" s="30">
        <v>1</v>
      </c>
      <c r="L48" s="30">
        <v>0</v>
      </c>
      <c r="M48" s="30">
        <v>0</v>
      </c>
      <c r="N48" s="30">
        <v>1</v>
      </c>
      <c r="O48" s="30">
        <v>0</v>
      </c>
      <c r="P48" s="30">
        <v>0</v>
      </c>
      <c r="Q48" s="30">
        <v>1</v>
      </c>
      <c r="R48" s="30">
        <v>0</v>
      </c>
      <c r="S48" s="30">
        <v>0</v>
      </c>
    </row>
    <row r="49" spans="1:19" ht="90" x14ac:dyDescent="0.25">
      <c r="A49" s="29" t="s">
        <v>347</v>
      </c>
      <c r="B49" s="28" t="s">
        <v>332</v>
      </c>
      <c r="C49" s="28" t="s">
        <v>339</v>
      </c>
      <c r="D49" s="28" t="s">
        <v>348</v>
      </c>
      <c r="E49" s="28" t="s">
        <v>349</v>
      </c>
      <c r="F49" s="29" t="s">
        <v>76</v>
      </c>
      <c r="G49" s="29" t="s">
        <v>254</v>
      </c>
      <c r="H49" s="30">
        <v>1</v>
      </c>
      <c r="I49" s="30">
        <v>0</v>
      </c>
      <c r="J49" s="30">
        <v>0</v>
      </c>
      <c r="K49" s="30">
        <v>0</v>
      </c>
      <c r="L49" s="30">
        <v>0</v>
      </c>
      <c r="M49" s="30">
        <v>0</v>
      </c>
      <c r="N49" s="30">
        <v>0</v>
      </c>
      <c r="O49" s="30">
        <v>0</v>
      </c>
      <c r="P49" s="30">
        <v>0</v>
      </c>
      <c r="Q49" s="30">
        <v>0</v>
      </c>
      <c r="R49" s="30">
        <v>0</v>
      </c>
      <c r="S49" s="30">
        <v>0</v>
      </c>
    </row>
    <row r="50" spans="1:19" ht="90" x14ac:dyDescent="0.25">
      <c r="A50" s="29" t="s">
        <v>350</v>
      </c>
      <c r="B50" s="28" t="s">
        <v>332</v>
      </c>
      <c r="C50" s="28" t="s">
        <v>339</v>
      </c>
      <c r="D50" s="28" t="s">
        <v>351</v>
      </c>
      <c r="E50" s="28" t="s">
        <v>352</v>
      </c>
      <c r="F50" s="29" t="s">
        <v>76</v>
      </c>
      <c r="G50" s="29" t="s">
        <v>254</v>
      </c>
      <c r="H50" s="30">
        <v>0</v>
      </c>
      <c r="I50" s="30">
        <v>0</v>
      </c>
      <c r="J50" s="30">
        <v>0</v>
      </c>
      <c r="K50" s="30">
        <v>0</v>
      </c>
      <c r="L50" s="30">
        <v>0</v>
      </c>
      <c r="M50" s="30">
        <v>0</v>
      </c>
      <c r="N50" s="30">
        <v>0</v>
      </c>
      <c r="O50" s="30">
        <v>0</v>
      </c>
      <c r="P50" s="30">
        <v>0</v>
      </c>
      <c r="Q50" s="30">
        <v>0</v>
      </c>
      <c r="R50" s="30">
        <v>0</v>
      </c>
      <c r="S50" s="30">
        <v>1</v>
      </c>
    </row>
    <row r="51" spans="1:19" ht="90" x14ac:dyDescent="0.25">
      <c r="A51" s="29" t="s">
        <v>353</v>
      </c>
      <c r="B51" s="28" t="s">
        <v>332</v>
      </c>
      <c r="C51" s="28" t="s">
        <v>339</v>
      </c>
      <c r="D51" s="28" t="s">
        <v>354</v>
      </c>
      <c r="E51" s="28" t="s">
        <v>355</v>
      </c>
      <c r="F51" s="29" t="s">
        <v>76</v>
      </c>
      <c r="G51" s="29" t="s">
        <v>254</v>
      </c>
      <c r="H51" s="30">
        <v>0</v>
      </c>
      <c r="I51" s="30">
        <v>0</v>
      </c>
      <c r="J51" s="30">
        <v>0</v>
      </c>
      <c r="K51" s="30">
        <v>0</v>
      </c>
      <c r="L51" s="30">
        <v>0</v>
      </c>
      <c r="M51" s="30">
        <v>0</v>
      </c>
      <c r="N51" s="30">
        <v>1</v>
      </c>
      <c r="O51" s="30">
        <v>0</v>
      </c>
      <c r="P51" s="30">
        <v>0</v>
      </c>
      <c r="Q51" s="30">
        <v>0</v>
      </c>
      <c r="R51" s="30">
        <v>0</v>
      </c>
      <c r="S51" s="30">
        <v>0</v>
      </c>
    </row>
    <row r="52" spans="1:19" ht="90" x14ac:dyDescent="0.25">
      <c r="A52" s="29" t="s">
        <v>356</v>
      </c>
      <c r="B52" s="28" t="s">
        <v>332</v>
      </c>
      <c r="C52" s="28" t="s">
        <v>339</v>
      </c>
      <c r="D52" s="28" t="s">
        <v>124</v>
      </c>
      <c r="E52" s="28" t="s">
        <v>357</v>
      </c>
      <c r="F52" s="29" t="s">
        <v>76</v>
      </c>
      <c r="G52" s="29" t="s">
        <v>254</v>
      </c>
      <c r="H52" s="30">
        <v>1</v>
      </c>
      <c r="I52" s="30">
        <v>0</v>
      </c>
      <c r="J52" s="30">
        <v>0</v>
      </c>
      <c r="K52" s="30">
        <v>0</v>
      </c>
      <c r="L52" s="30">
        <v>0</v>
      </c>
      <c r="M52" s="30">
        <v>0</v>
      </c>
      <c r="N52" s="30">
        <v>0</v>
      </c>
      <c r="O52" s="30">
        <v>0</v>
      </c>
      <c r="P52" s="30">
        <v>0</v>
      </c>
      <c r="Q52" s="30">
        <v>0</v>
      </c>
      <c r="R52" s="30">
        <v>0</v>
      </c>
      <c r="S52" s="30">
        <v>0</v>
      </c>
    </row>
    <row r="53" spans="1:19" ht="75" x14ac:dyDescent="0.25">
      <c r="A53" s="29" t="s">
        <v>358</v>
      </c>
      <c r="B53" s="28" t="s">
        <v>359</v>
      </c>
      <c r="C53" s="28" t="s">
        <v>360</v>
      </c>
      <c r="D53" s="28" t="s">
        <v>361</v>
      </c>
      <c r="E53" s="28" t="s">
        <v>362</v>
      </c>
      <c r="F53" s="29" t="s">
        <v>76</v>
      </c>
      <c r="G53" s="29" t="s">
        <v>254</v>
      </c>
      <c r="H53" s="30">
        <v>0</v>
      </c>
      <c r="I53" s="30">
        <v>0</v>
      </c>
      <c r="J53" s="30">
        <v>0</v>
      </c>
      <c r="K53" s="30">
        <v>0</v>
      </c>
      <c r="L53" s="30">
        <v>0</v>
      </c>
      <c r="M53" s="30">
        <v>1</v>
      </c>
      <c r="N53" s="30">
        <v>0</v>
      </c>
      <c r="O53" s="30">
        <v>0</v>
      </c>
      <c r="P53" s="30">
        <v>0</v>
      </c>
      <c r="Q53" s="30">
        <v>0</v>
      </c>
      <c r="R53" s="30">
        <v>0</v>
      </c>
      <c r="S53" s="30">
        <v>0</v>
      </c>
    </row>
    <row r="54" spans="1:19" ht="75" x14ac:dyDescent="0.25">
      <c r="A54" s="29" t="s">
        <v>363</v>
      </c>
      <c r="B54" s="28" t="s">
        <v>359</v>
      </c>
      <c r="C54" s="28" t="s">
        <v>360</v>
      </c>
      <c r="D54" s="28" t="s">
        <v>364</v>
      </c>
      <c r="E54" s="28" t="s">
        <v>365</v>
      </c>
      <c r="F54" s="29" t="s">
        <v>76</v>
      </c>
      <c r="G54" s="29" t="s">
        <v>254</v>
      </c>
      <c r="H54" s="30">
        <v>0</v>
      </c>
      <c r="I54" s="30">
        <v>0</v>
      </c>
      <c r="J54" s="30">
        <v>0</v>
      </c>
      <c r="K54" s="30">
        <v>0</v>
      </c>
      <c r="L54" s="30">
        <v>0</v>
      </c>
      <c r="M54" s="30">
        <v>1</v>
      </c>
      <c r="N54" s="30">
        <v>0</v>
      </c>
      <c r="O54" s="30">
        <v>0</v>
      </c>
      <c r="P54" s="30">
        <v>0</v>
      </c>
      <c r="Q54" s="30">
        <v>0</v>
      </c>
      <c r="R54" s="30">
        <v>0</v>
      </c>
      <c r="S54" s="30">
        <v>0</v>
      </c>
    </row>
    <row r="55" spans="1:19" ht="75" x14ac:dyDescent="0.25">
      <c r="A55" s="29" t="s">
        <v>366</v>
      </c>
      <c r="B55" s="28" t="s">
        <v>359</v>
      </c>
      <c r="C55" s="28" t="s">
        <v>360</v>
      </c>
      <c r="D55" s="28" t="s">
        <v>367</v>
      </c>
      <c r="E55" s="28" t="s">
        <v>368</v>
      </c>
      <c r="F55" s="29" t="s">
        <v>76</v>
      </c>
      <c r="G55" s="29" t="s">
        <v>254</v>
      </c>
      <c r="H55" s="30">
        <v>0</v>
      </c>
      <c r="I55" s="30">
        <v>0</v>
      </c>
      <c r="J55" s="30">
        <v>0</v>
      </c>
      <c r="K55" s="30">
        <v>0</v>
      </c>
      <c r="L55" s="30">
        <v>0</v>
      </c>
      <c r="M55" s="30">
        <v>1</v>
      </c>
      <c r="N55" s="30">
        <v>0</v>
      </c>
      <c r="O55" s="30">
        <v>0</v>
      </c>
      <c r="P55" s="30">
        <v>0</v>
      </c>
      <c r="Q55" s="30">
        <v>0</v>
      </c>
      <c r="R55" s="30">
        <v>0</v>
      </c>
      <c r="S55" s="30">
        <v>0</v>
      </c>
    </row>
    <row r="56" spans="1:19" ht="75" x14ac:dyDescent="0.25">
      <c r="A56" s="29" t="s">
        <v>369</v>
      </c>
      <c r="B56" s="28" t="s">
        <v>359</v>
      </c>
      <c r="C56" s="28" t="s">
        <v>360</v>
      </c>
      <c r="D56" s="28" t="s">
        <v>370</v>
      </c>
      <c r="E56" s="28" t="s">
        <v>371</v>
      </c>
      <c r="F56" s="29" t="s">
        <v>76</v>
      </c>
      <c r="G56" s="29" t="s">
        <v>254</v>
      </c>
      <c r="H56" s="30">
        <v>0</v>
      </c>
      <c r="I56" s="30">
        <v>0</v>
      </c>
      <c r="J56" s="30">
        <v>0</v>
      </c>
      <c r="K56" s="30">
        <v>0</v>
      </c>
      <c r="L56" s="30">
        <v>0</v>
      </c>
      <c r="M56" s="30">
        <v>1</v>
      </c>
      <c r="N56" s="30">
        <v>0</v>
      </c>
      <c r="O56" s="30">
        <v>0</v>
      </c>
      <c r="P56" s="30">
        <v>0</v>
      </c>
      <c r="Q56" s="30">
        <v>0</v>
      </c>
      <c r="R56" s="30">
        <v>0</v>
      </c>
      <c r="S56" s="30">
        <v>1</v>
      </c>
    </row>
    <row r="57" spans="1:19" ht="75" x14ac:dyDescent="0.25">
      <c r="A57" s="29" t="s">
        <v>372</v>
      </c>
      <c r="B57" s="28" t="s">
        <v>359</v>
      </c>
      <c r="C57" s="28" t="s">
        <v>360</v>
      </c>
      <c r="D57" s="28" t="s">
        <v>373</v>
      </c>
      <c r="E57" s="28" t="s">
        <v>374</v>
      </c>
      <c r="F57" s="29" t="s">
        <v>76</v>
      </c>
      <c r="G57" s="29" t="s">
        <v>254</v>
      </c>
      <c r="H57" s="30">
        <v>0</v>
      </c>
      <c r="I57" s="30">
        <v>0</v>
      </c>
      <c r="J57" s="30">
        <v>0</v>
      </c>
      <c r="K57" s="30">
        <v>0</v>
      </c>
      <c r="L57" s="30">
        <v>0</v>
      </c>
      <c r="M57" s="30">
        <v>0</v>
      </c>
      <c r="N57" s="30">
        <v>0</v>
      </c>
      <c r="O57" s="30">
        <v>0</v>
      </c>
      <c r="P57" s="30">
        <v>1</v>
      </c>
      <c r="Q57" s="30">
        <v>0</v>
      </c>
      <c r="R57" s="30">
        <v>0</v>
      </c>
      <c r="S57" s="30">
        <v>0</v>
      </c>
    </row>
    <row r="58" spans="1:19" ht="75" x14ac:dyDescent="0.25">
      <c r="A58" s="29" t="s">
        <v>375</v>
      </c>
      <c r="B58" s="28" t="s">
        <v>359</v>
      </c>
      <c r="C58" s="28" t="s">
        <v>360</v>
      </c>
      <c r="D58" s="28" t="s">
        <v>373</v>
      </c>
      <c r="E58" s="28" t="s">
        <v>376</v>
      </c>
      <c r="F58" s="29" t="s">
        <v>76</v>
      </c>
      <c r="G58" s="29" t="s">
        <v>254</v>
      </c>
      <c r="H58" s="30">
        <v>0</v>
      </c>
      <c r="I58" s="30">
        <v>0</v>
      </c>
      <c r="J58" s="30">
        <v>0</v>
      </c>
      <c r="K58" s="30">
        <v>0</v>
      </c>
      <c r="L58" s="30">
        <v>0</v>
      </c>
      <c r="M58" s="30">
        <v>0</v>
      </c>
      <c r="N58" s="30">
        <v>0</v>
      </c>
      <c r="O58" s="30">
        <v>0</v>
      </c>
      <c r="P58" s="30">
        <v>1</v>
      </c>
      <c r="Q58" s="30">
        <v>0</v>
      </c>
      <c r="R58" s="30">
        <v>0</v>
      </c>
      <c r="S58" s="30">
        <v>0</v>
      </c>
    </row>
    <row r="59" spans="1:19" ht="75" x14ac:dyDescent="0.25">
      <c r="A59" s="29" t="s">
        <v>377</v>
      </c>
      <c r="B59" s="28" t="s">
        <v>359</v>
      </c>
      <c r="C59" s="28" t="s">
        <v>360</v>
      </c>
      <c r="D59" s="28" t="s">
        <v>378</v>
      </c>
      <c r="E59" s="28" t="s">
        <v>379</v>
      </c>
      <c r="F59" s="29" t="s">
        <v>76</v>
      </c>
      <c r="G59" s="29" t="s">
        <v>254</v>
      </c>
      <c r="H59" s="30">
        <v>0</v>
      </c>
      <c r="I59" s="30">
        <v>0</v>
      </c>
      <c r="J59" s="30">
        <v>0</v>
      </c>
      <c r="K59" s="30">
        <v>0</v>
      </c>
      <c r="L59" s="30">
        <v>0</v>
      </c>
      <c r="M59" s="30">
        <v>0</v>
      </c>
      <c r="N59" s="30">
        <v>0</v>
      </c>
      <c r="O59" s="30">
        <v>0</v>
      </c>
      <c r="P59" s="30">
        <v>0</v>
      </c>
      <c r="Q59" s="30">
        <v>1</v>
      </c>
      <c r="R59" s="30">
        <v>0</v>
      </c>
      <c r="S59" s="30">
        <v>0</v>
      </c>
    </row>
    <row r="60" spans="1:19" ht="75" x14ac:dyDescent="0.25">
      <c r="A60" s="29" t="s">
        <v>380</v>
      </c>
      <c r="B60" s="28" t="s">
        <v>359</v>
      </c>
      <c r="C60" s="28" t="s">
        <v>360</v>
      </c>
      <c r="D60" s="28" t="s">
        <v>125</v>
      </c>
      <c r="E60" s="28" t="s">
        <v>126</v>
      </c>
      <c r="F60" s="29" t="s">
        <v>76</v>
      </c>
      <c r="G60" s="29" t="s">
        <v>254</v>
      </c>
      <c r="H60" s="30">
        <v>0</v>
      </c>
      <c r="I60" s="30">
        <v>0</v>
      </c>
      <c r="J60" s="30">
        <v>0</v>
      </c>
      <c r="K60" s="30">
        <v>0</v>
      </c>
      <c r="L60" s="30">
        <v>0</v>
      </c>
      <c r="M60" s="30">
        <v>1</v>
      </c>
      <c r="N60" s="30">
        <v>0</v>
      </c>
      <c r="O60" s="30">
        <v>0</v>
      </c>
      <c r="P60" s="30">
        <v>0</v>
      </c>
      <c r="Q60" s="30">
        <v>0</v>
      </c>
      <c r="R60" s="30">
        <v>0</v>
      </c>
      <c r="S60" s="30">
        <v>0</v>
      </c>
    </row>
    <row r="61" spans="1:19" ht="75" x14ac:dyDescent="0.25">
      <c r="A61" s="29" t="s">
        <v>381</v>
      </c>
      <c r="B61" s="28" t="s">
        <v>359</v>
      </c>
      <c r="C61" s="28" t="s">
        <v>382</v>
      </c>
      <c r="D61" s="28" t="s">
        <v>383</v>
      </c>
      <c r="E61" s="28" t="s">
        <v>384</v>
      </c>
      <c r="F61" s="29" t="s">
        <v>76</v>
      </c>
      <c r="G61" s="29" t="s">
        <v>254</v>
      </c>
      <c r="H61" s="30">
        <v>0</v>
      </c>
      <c r="I61" s="30">
        <v>0</v>
      </c>
      <c r="J61" s="30">
        <v>0</v>
      </c>
      <c r="K61" s="30">
        <v>0</v>
      </c>
      <c r="L61" s="30">
        <v>0</v>
      </c>
      <c r="M61" s="30">
        <v>1</v>
      </c>
      <c r="N61" s="30">
        <v>0</v>
      </c>
      <c r="O61" s="30">
        <v>0</v>
      </c>
      <c r="P61" s="30">
        <v>0</v>
      </c>
      <c r="Q61" s="30">
        <v>0</v>
      </c>
      <c r="R61" s="30">
        <v>0</v>
      </c>
      <c r="S61" s="30">
        <v>1</v>
      </c>
    </row>
    <row r="62" spans="1:19" ht="75" x14ac:dyDescent="0.25">
      <c r="A62" s="29" t="s">
        <v>385</v>
      </c>
      <c r="B62" s="28" t="s">
        <v>359</v>
      </c>
      <c r="C62" s="28" t="s">
        <v>382</v>
      </c>
      <c r="D62" s="28" t="s">
        <v>386</v>
      </c>
      <c r="E62" s="28" t="s">
        <v>127</v>
      </c>
      <c r="F62" s="29" t="s">
        <v>77</v>
      </c>
      <c r="G62" s="29" t="s">
        <v>273</v>
      </c>
      <c r="H62" s="34">
        <v>0</v>
      </c>
      <c r="I62" s="34">
        <v>0</v>
      </c>
      <c r="J62" s="34">
        <v>0</v>
      </c>
      <c r="K62" s="34">
        <v>0</v>
      </c>
      <c r="L62" s="34">
        <v>0</v>
      </c>
      <c r="M62" s="34">
        <v>0</v>
      </c>
      <c r="N62" s="34">
        <v>0</v>
      </c>
      <c r="O62" s="34">
        <v>0</v>
      </c>
      <c r="P62" s="34">
        <v>0.5</v>
      </c>
      <c r="Q62" s="34">
        <v>0.5</v>
      </c>
      <c r="R62" s="34">
        <v>0.5</v>
      </c>
      <c r="S62" s="34">
        <v>1</v>
      </c>
    </row>
    <row r="63" spans="1:19" ht="75" x14ac:dyDescent="0.25">
      <c r="A63" s="29" t="s">
        <v>387</v>
      </c>
      <c r="B63" s="28" t="s">
        <v>359</v>
      </c>
      <c r="C63" s="28" t="s">
        <v>382</v>
      </c>
      <c r="D63" s="28" t="s">
        <v>386</v>
      </c>
      <c r="E63" s="28" t="s">
        <v>388</v>
      </c>
      <c r="F63" s="29" t="s">
        <v>76</v>
      </c>
      <c r="G63" s="29" t="s">
        <v>254</v>
      </c>
      <c r="H63" s="30">
        <v>0</v>
      </c>
      <c r="I63" s="30">
        <v>0</v>
      </c>
      <c r="J63" s="30">
        <v>0</v>
      </c>
      <c r="K63" s="30">
        <v>0</v>
      </c>
      <c r="L63" s="30">
        <v>0</v>
      </c>
      <c r="M63" s="30">
        <v>0</v>
      </c>
      <c r="N63" s="30">
        <v>0</v>
      </c>
      <c r="O63" s="30">
        <v>0</v>
      </c>
      <c r="P63" s="30">
        <v>0</v>
      </c>
      <c r="Q63" s="30">
        <v>0</v>
      </c>
      <c r="R63" s="30">
        <v>1</v>
      </c>
      <c r="S63" s="30">
        <v>0</v>
      </c>
    </row>
    <row r="64" spans="1:19" ht="75" x14ac:dyDescent="0.25">
      <c r="A64" s="29" t="s">
        <v>389</v>
      </c>
      <c r="B64" s="28" t="s">
        <v>359</v>
      </c>
      <c r="C64" s="28" t="s">
        <v>382</v>
      </c>
      <c r="D64" s="28" t="s">
        <v>390</v>
      </c>
      <c r="E64" s="28" t="s">
        <v>391</v>
      </c>
      <c r="F64" s="29" t="s">
        <v>76</v>
      </c>
      <c r="G64" s="29" t="s">
        <v>254</v>
      </c>
      <c r="H64" s="30">
        <v>0</v>
      </c>
      <c r="I64" s="30">
        <v>0</v>
      </c>
      <c r="J64" s="30">
        <v>0</v>
      </c>
      <c r="K64" s="30">
        <v>0</v>
      </c>
      <c r="L64" s="30">
        <v>0</v>
      </c>
      <c r="M64" s="30">
        <v>1</v>
      </c>
      <c r="N64" s="30">
        <v>0</v>
      </c>
      <c r="O64" s="30">
        <v>0</v>
      </c>
      <c r="P64" s="30">
        <v>0</v>
      </c>
      <c r="Q64" s="30">
        <v>0</v>
      </c>
      <c r="R64" s="30">
        <v>0</v>
      </c>
      <c r="S64" s="30">
        <v>0</v>
      </c>
    </row>
    <row r="65" spans="1:19" ht="75" x14ac:dyDescent="0.25">
      <c r="A65" s="29" t="s">
        <v>392</v>
      </c>
      <c r="B65" s="28" t="s">
        <v>393</v>
      </c>
      <c r="C65" s="28" t="s">
        <v>394</v>
      </c>
      <c r="D65" s="28" t="s">
        <v>395</v>
      </c>
      <c r="E65" s="28" t="s">
        <v>128</v>
      </c>
      <c r="F65" s="29" t="s">
        <v>76</v>
      </c>
      <c r="G65" s="29" t="s">
        <v>254</v>
      </c>
      <c r="H65" s="30">
        <v>0</v>
      </c>
      <c r="I65" s="30">
        <v>0</v>
      </c>
      <c r="J65" s="30">
        <v>1</v>
      </c>
      <c r="K65" s="30">
        <v>0</v>
      </c>
      <c r="L65" s="30">
        <v>0</v>
      </c>
      <c r="M65" s="30">
        <v>0</v>
      </c>
      <c r="N65" s="30">
        <v>0</v>
      </c>
      <c r="O65" s="30">
        <v>0</v>
      </c>
      <c r="P65" s="30">
        <v>0</v>
      </c>
      <c r="Q65" s="30">
        <v>1</v>
      </c>
      <c r="R65" s="30">
        <v>1</v>
      </c>
      <c r="S65" s="30">
        <v>0</v>
      </c>
    </row>
    <row r="66" spans="1:19" ht="45" x14ac:dyDescent="0.25">
      <c r="A66" s="29" t="s">
        <v>396</v>
      </c>
      <c r="B66" s="28" t="s">
        <v>393</v>
      </c>
      <c r="C66" s="28" t="s">
        <v>394</v>
      </c>
      <c r="D66" s="28" t="s">
        <v>129</v>
      </c>
      <c r="E66" s="28" t="s">
        <v>130</v>
      </c>
      <c r="F66" s="29" t="s">
        <v>76</v>
      </c>
      <c r="G66" s="29" t="s">
        <v>254</v>
      </c>
      <c r="H66" s="30">
        <v>0</v>
      </c>
      <c r="I66" s="30">
        <v>0</v>
      </c>
      <c r="J66" s="30">
        <v>2</v>
      </c>
      <c r="K66" s="30">
        <v>1</v>
      </c>
      <c r="L66" s="30">
        <v>1</v>
      </c>
      <c r="M66" s="30">
        <v>1</v>
      </c>
      <c r="N66" s="30">
        <v>2</v>
      </c>
      <c r="O66" s="30">
        <v>0</v>
      </c>
      <c r="P66" s="30">
        <v>1</v>
      </c>
      <c r="Q66" s="30">
        <v>2</v>
      </c>
      <c r="R66" s="30">
        <v>2</v>
      </c>
      <c r="S66" s="30">
        <v>2</v>
      </c>
    </row>
    <row r="67" spans="1:19" ht="45" x14ac:dyDescent="0.25">
      <c r="A67" s="29" t="s">
        <v>397</v>
      </c>
      <c r="B67" s="28" t="s">
        <v>393</v>
      </c>
      <c r="C67" s="28" t="s">
        <v>394</v>
      </c>
      <c r="D67" s="28" t="s">
        <v>398</v>
      </c>
      <c r="E67" s="28" t="s">
        <v>399</v>
      </c>
      <c r="F67" s="29" t="s">
        <v>76</v>
      </c>
      <c r="G67" s="29" t="s">
        <v>254</v>
      </c>
      <c r="H67" s="30">
        <v>1</v>
      </c>
      <c r="I67" s="30">
        <v>0</v>
      </c>
      <c r="J67" s="30">
        <v>0</v>
      </c>
      <c r="K67" s="30">
        <v>1</v>
      </c>
      <c r="L67" s="30">
        <v>0</v>
      </c>
      <c r="M67" s="30">
        <v>0</v>
      </c>
      <c r="N67" s="30">
        <v>1</v>
      </c>
      <c r="O67" s="30">
        <v>0</v>
      </c>
      <c r="P67" s="30">
        <v>0</v>
      </c>
      <c r="Q67" s="30">
        <v>1</v>
      </c>
      <c r="R67" s="30">
        <v>0</v>
      </c>
      <c r="S67" s="30">
        <v>0</v>
      </c>
    </row>
    <row r="68" spans="1:19" ht="45" x14ac:dyDescent="0.25">
      <c r="A68" s="29" t="s">
        <v>400</v>
      </c>
      <c r="B68" s="28" t="s">
        <v>137</v>
      </c>
      <c r="C68" s="28" t="s">
        <v>191</v>
      </c>
      <c r="D68" s="28" t="s">
        <v>131</v>
      </c>
      <c r="E68" s="28" t="s">
        <v>132</v>
      </c>
      <c r="F68" s="29" t="s">
        <v>76</v>
      </c>
      <c r="G68" s="29" t="s">
        <v>254</v>
      </c>
      <c r="H68" s="30">
        <v>1278</v>
      </c>
      <c r="I68" s="30">
        <v>1397</v>
      </c>
      <c r="J68" s="30">
        <v>1495</v>
      </c>
      <c r="K68" s="30">
        <v>1486</v>
      </c>
      <c r="L68" s="30">
        <v>1299</v>
      </c>
      <c r="M68" s="30">
        <v>1290</v>
      </c>
      <c r="N68" s="30">
        <v>1383</v>
      </c>
      <c r="O68" s="30">
        <v>1491</v>
      </c>
      <c r="P68" s="30">
        <v>1384</v>
      </c>
      <c r="Q68" s="30">
        <v>1374</v>
      </c>
      <c r="R68" s="30">
        <v>1385</v>
      </c>
      <c r="S68" s="30">
        <v>1590</v>
      </c>
    </row>
    <row r="69" spans="1:19" ht="45" x14ac:dyDescent="0.25">
      <c r="A69" s="29" t="s">
        <v>401</v>
      </c>
      <c r="B69" s="28" t="s">
        <v>137</v>
      </c>
      <c r="C69" s="28" t="s">
        <v>191</v>
      </c>
      <c r="D69" s="28" t="s">
        <v>133</v>
      </c>
      <c r="E69" s="28" t="s">
        <v>132</v>
      </c>
      <c r="F69" s="29" t="s">
        <v>76</v>
      </c>
      <c r="G69" s="29" t="s">
        <v>254</v>
      </c>
      <c r="H69" s="30">
        <v>60</v>
      </c>
      <c r="I69" s="30">
        <v>85</v>
      </c>
      <c r="J69" s="30">
        <v>110</v>
      </c>
      <c r="K69" s="30">
        <v>119.00000000000001</v>
      </c>
      <c r="L69" s="30">
        <v>127</v>
      </c>
      <c r="M69" s="30">
        <v>136</v>
      </c>
      <c r="N69" s="30">
        <v>145</v>
      </c>
      <c r="O69" s="30">
        <v>153</v>
      </c>
      <c r="P69" s="30">
        <v>170</v>
      </c>
      <c r="Q69" s="30">
        <v>179</v>
      </c>
      <c r="R69" s="30">
        <v>196</v>
      </c>
      <c r="S69" s="30">
        <v>220</v>
      </c>
    </row>
    <row r="70" spans="1:19" ht="45" x14ac:dyDescent="0.25">
      <c r="A70" s="29" t="s">
        <v>402</v>
      </c>
      <c r="B70" s="28" t="s">
        <v>137</v>
      </c>
      <c r="C70" s="28" t="s">
        <v>191</v>
      </c>
      <c r="D70" s="28" t="s">
        <v>134</v>
      </c>
      <c r="E70" s="28" t="s">
        <v>132</v>
      </c>
      <c r="F70" s="29" t="s">
        <v>76</v>
      </c>
      <c r="G70" s="29" t="s">
        <v>254</v>
      </c>
      <c r="H70" s="30">
        <v>60</v>
      </c>
      <c r="I70" s="30">
        <v>80</v>
      </c>
      <c r="J70" s="30">
        <v>110</v>
      </c>
      <c r="K70" s="30">
        <v>120</v>
      </c>
      <c r="L70" s="30">
        <v>150</v>
      </c>
      <c r="M70" s="30">
        <v>180</v>
      </c>
      <c r="N70" s="30">
        <v>210</v>
      </c>
      <c r="O70" s="30">
        <v>230</v>
      </c>
      <c r="P70" s="30">
        <v>260</v>
      </c>
      <c r="Q70" s="30">
        <v>280</v>
      </c>
      <c r="R70" s="30">
        <v>300</v>
      </c>
      <c r="S70" s="30">
        <v>320</v>
      </c>
    </row>
    <row r="71" spans="1:19" ht="45" x14ac:dyDescent="0.25">
      <c r="A71" s="29" t="s">
        <v>403</v>
      </c>
      <c r="B71" s="28" t="s">
        <v>137</v>
      </c>
      <c r="C71" s="28" t="s">
        <v>191</v>
      </c>
      <c r="D71" s="28" t="s">
        <v>135</v>
      </c>
      <c r="E71" s="28" t="s">
        <v>132</v>
      </c>
      <c r="F71" s="29" t="s">
        <v>76</v>
      </c>
      <c r="G71" s="29" t="s">
        <v>254</v>
      </c>
      <c r="H71" s="30">
        <v>2</v>
      </c>
      <c r="I71" s="30">
        <v>2</v>
      </c>
      <c r="J71" s="30">
        <v>2</v>
      </c>
      <c r="K71" s="30">
        <v>6</v>
      </c>
      <c r="L71" s="30">
        <v>6</v>
      </c>
      <c r="M71" s="30">
        <v>6</v>
      </c>
      <c r="N71" s="30">
        <v>6</v>
      </c>
      <c r="O71" s="30">
        <v>6</v>
      </c>
      <c r="P71" s="30">
        <v>6</v>
      </c>
      <c r="Q71" s="30">
        <v>6</v>
      </c>
      <c r="R71" s="30">
        <v>6</v>
      </c>
      <c r="S71" s="30">
        <v>6</v>
      </c>
    </row>
    <row r="72" spans="1:19" ht="45" x14ac:dyDescent="0.25">
      <c r="A72" s="29" t="s">
        <v>404</v>
      </c>
      <c r="B72" s="28" t="s">
        <v>137</v>
      </c>
      <c r="C72" s="28" t="s">
        <v>191</v>
      </c>
      <c r="D72" s="28" t="s">
        <v>136</v>
      </c>
      <c r="E72" s="28" t="s">
        <v>132</v>
      </c>
      <c r="F72" s="29" t="s">
        <v>76</v>
      </c>
      <c r="G72" s="29" t="s">
        <v>254</v>
      </c>
      <c r="H72" s="30">
        <v>30</v>
      </c>
      <c r="I72" s="30">
        <v>38</v>
      </c>
      <c r="J72" s="30">
        <v>40</v>
      </c>
      <c r="K72" s="30">
        <v>48</v>
      </c>
      <c r="L72" s="30">
        <v>52</v>
      </c>
      <c r="M72" s="30">
        <v>41</v>
      </c>
      <c r="N72" s="30">
        <v>50</v>
      </c>
      <c r="O72" s="30">
        <v>54</v>
      </c>
      <c r="P72" s="30">
        <v>56</v>
      </c>
      <c r="Q72" s="30">
        <v>57</v>
      </c>
      <c r="R72" s="30">
        <v>59</v>
      </c>
      <c r="S72" s="30">
        <v>65</v>
      </c>
    </row>
    <row r="73" spans="1:19" ht="60" x14ac:dyDescent="0.25">
      <c r="A73" s="29" t="s">
        <v>405</v>
      </c>
      <c r="B73" s="28" t="s">
        <v>139</v>
      </c>
      <c r="C73" s="28" t="s">
        <v>211</v>
      </c>
      <c r="D73" s="28" t="s">
        <v>138</v>
      </c>
      <c r="E73" s="28" t="s">
        <v>406</v>
      </c>
      <c r="F73" s="29" t="s">
        <v>76</v>
      </c>
      <c r="G73" s="29" t="s">
        <v>254</v>
      </c>
      <c r="H73" s="30">
        <v>0</v>
      </c>
      <c r="I73" s="30">
        <v>0</v>
      </c>
      <c r="J73" s="30">
        <v>6</v>
      </c>
      <c r="K73" s="30">
        <v>0</v>
      </c>
      <c r="L73" s="30">
        <v>0</v>
      </c>
      <c r="M73" s="30">
        <v>0</v>
      </c>
      <c r="N73" s="30">
        <v>0</v>
      </c>
      <c r="O73" s="30">
        <v>0</v>
      </c>
      <c r="P73" s="30">
        <v>0</v>
      </c>
      <c r="Q73" s="30">
        <v>0</v>
      </c>
      <c r="R73" s="30">
        <v>0</v>
      </c>
      <c r="S73" s="30">
        <v>0</v>
      </c>
    </row>
    <row r="74" spans="1:19" ht="60" x14ac:dyDescent="0.25">
      <c r="A74" s="29" t="s">
        <v>407</v>
      </c>
      <c r="B74" s="28" t="s">
        <v>139</v>
      </c>
      <c r="C74" s="28" t="s">
        <v>211</v>
      </c>
      <c r="D74" s="28" t="s">
        <v>138</v>
      </c>
      <c r="E74" s="28" t="s">
        <v>408</v>
      </c>
      <c r="F74" s="29" t="s">
        <v>76</v>
      </c>
      <c r="G74" s="29" t="s">
        <v>254</v>
      </c>
      <c r="H74" s="30">
        <v>0</v>
      </c>
      <c r="I74" s="30">
        <v>0</v>
      </c>
      <c r="J74" s="30">
        <v>0</v>
      </c>
      <c r="K74" s="30">
        <v>0</v>
      </c>
      <c r="L74" s="30">
        <v>0</v>
      </c>
      <c r="M74" s="30">
        <v>1</v>
      </c>
      <c r="N74" s="30">
        <v>0</v>
      </c>
      <c r="O74" s="30">
        <v>0</v>
      </c>
      <c r="P74" s="30">
        <v>1</v>
      </c>
      <c r="Q74" s="30">
        <v>0</v>
      </c>
      <c r="R74" s="30">
        <v>0</v>
      </c>
      <c r="S74" s="30">
        <v>0</v>
      </c>
    </row>
    <row r="75" spans="1:19" ht="60" x14ac:dyDescent="0.25">
      <c r="A75" s="29" t="s">
        <v>409</v>
      </c>
      <c r="B75" s="28" t="s">
        <v>139</v>
      </c>
      <c r="C75" s="28" t="s">
        <v>211</v>
      </c>
      <c r="D75" s="28" t="s">
        <v>138</v>
      </c>
      <c r="E75" s="28" t="s">
        <v>410</v>
      </c>
      <c r="F75" s="29" t="s">
        <v>76</v>
      </c>
      <c r="G75" s="29" t="s">
        <v>254</v>
      </c>
      <c r="H75" s="30">
        <v>0</v>
      </c>
      <c r="I75" s="30">
        <v>0</v>
      </c>
      <c r="J75" s="30">
        <v>0</v>
      </c>
      <c r="K75" s="30">
        <v>0</v>
      </c>
      <c r="L75" s="30">
        <v>0</v>
      </c>
      <c r="M75" s="30">
        <v>1</v>
      </c>
      <c r="N75" s="30">
        <v>0</v>
      </c>
      <c r="O75" s="30">
        <v>0</v>
      </c>
      <c r="P75" s="30">
        <v>0</v>
      </c>
      <c r="Q75" s="30">
        <v>0</v>
      </c>
      <c r="R75" s="30">
        <v>0</v>
      </c>
      <c r="S75" s="30">
        <v>1</v>
      </c>
    </row>
    <row r="76" spans="1:19" ht="60" x14ac:dyDescent="0.25">
      <c r="A76" s="29" t="s">
        <v>411</v>
      </c>
      <c r="B76" s="28" t="s">
        <v>139</v>
      </c>
      <c r="C76" s="28" t="s">
        <v>211</v>
      </c>
      <c r="D76" s="28" t="s">
        <v>412</v>
      </c>
      <c r="E76" s="28" t="s">
        <v>413</v>
      </c>
      <c r="F76" s="29" t="s">
        <v>76</v>
      </c>
      <c r="G76" s="29" t="s">
        <v>254</v>
      </c>
      <c r="H76" s="30">
        <v>0</v>
      </c>
      <c r="I76" s="30">
        <v>0</v>
      </c>
      <c r="J76" s="30">
        <v>0</v>
      </c>
      <c r="K76" s="30">
        <v>0</v>
      </c>
      <c r="L76" s="30">
        <v>0</v>
      </c>
      <c r="M76" s="30">
        <v>2</v>
      </c>
      <c r="N76" s="30">
        <v>0</v>
      </c>
      <c r="O76" s="30">
        <v>0</v>
      </c>
      <c r="P76" s="30">
        <v>0</v>
      </c>
      <c r="Q76" s="30">
        <v>0</v>
      </c>
      <c r="R76" s="30">
        <v>0</v>
      </c>
      <c r="S76" s="30">
        <v>0</v>
      </c>
    </row>
    <row r="77" spans="1:19" ht="75" x14ac:dyDescent="0.25">
      <c r="A77" s="29" t="s">
        <v>414</v>
      </c>
      <c r="B77" s="28" t="s">
        <v>139</v>
      </c>
      <c r="C77" s="28" t="s">
        <v>415</v>
      </c>
      <c r="D77" s="28" t="s">
        <v>416</v>
      </c>
      <c r="E77" s="28" t="s">
        <v>417</v>
      </c>
      <c r="F77" s="29" t="s">
        <v>76</v>
      </c>
      <c r="G77" s="29" t="s">
        <v>254</v>
      </c>
      <c r="H77" s="30">
        <v>0</v>
      </c>
      <c r="I77" s="30">
        <v>0</v>
      </c>
      <c r="J77" s="30">
        <v>4</v>
      </c>
      <c r="K77" s="30">
        <v>0</v>
      </c>
      <c r="L77" s="30">
        <v>0</v>
      </c>
      <c r="M77" s="30">
        <v>0</v>
      </c>
      <c r="N77" s="30">
        <v>0</v>
      </c>
      <c r="O77" s="30">
        <v>0</v>
      </c>
      <c r="P77" s="30">
        <v>0</v>
      </c>
      <c r="Q77" s="30">
        <v>0</v>
      </c>
      <c r="R77" s="30">
        <v>0</v>
      </c>
      <c r="S77" s="30">
        <v>0</v>
      </c>
    </row>
    <row r="78" spans="1:19" ht="60" x14ac:dyDescent="0.25">
      <c r="A78" s="29" t="s">
        <v>418</v>
      </c>
      <c r="B78" s="28" t="s">
        <v>139</v>
      </c>
      <c r="C78" s="28" t="s">
        <v>415</v>
      </c>
      <c r="D78" s="28" t="s">
        <v>419</v>
      </c>
      <c r="E78" s="28" t="s">
        <v>420</v>
      </c>
      <c r="F78" s="29" t="s">
        <v>77</v>
      </c>
      <c r="G78" s="29" t="s">
        <v>273</v>
      </c>
      <c r="H78" s="33">
        <v>0</v>
      </c>
      <c r="I78" s="33">
        <v>0.25</v>
      </c>
      <c r="J78" s="33">
        <v>0.5</v>
      </c>
      <c r="K78" s="33">
        <v>0.5</v>
      </c>
      <c r="L78" s="33">
        <v>0.75</v>
      </c>
      <c r="M78" s="33">
        <v>1</v>
      </c>
      <c r="N78" s="33">
        <v>1</v>
      </c>
      <c r="O78" s="33">
        <v>1</v>
      </c>
      <c r="P78" s="33">
        <v>1</v>
      </c>
      <c r="Q78" s="33">
        <v>1</v>
      </c>
      <c r="R78" s="33">
        <v>1</v>
      </c>
      <c r="S78" s="33">
        <v>1</v>
      </c>
    </row>
    <row r="79" spans="1:19" ht="60" x14ac:dyDescent="0.25">
      <c r="A79" s="29" t="s">
        <v>421</v>
      </c>
      <c r="B79" s="28" t="s">
        <v>139</v>
      </c>
      <c r="C79" s="28" t="s">
        <v>415</v>
      </c>
      <c r="D79" s="28" t="s">
        <v>422</v>
      </c>
      <c r="E79" s="28" t="s">
        <v>423</v>
      </c>
      <c r="F79" s="29" t="s">
        <v>76</v>
      </c>
      <c r="G79" s="29" t="s">
        <v>254</v>
      </c>
      <c r="H79" s="30">
        <v>0</v>
      </c>
      <c r="I79" s="30">
        <v>0</v>
      </c>
      <c r="J79" s="30">
        <v>2</v>
      </c>
      <c r="K79" s="30">
        <v>0</v>
      </c>
      <c r="L79" s="30">
        <v>0</v>
      </c>
      <c r="M79" s="30">
        <v>0</v>
      </c>
      <c r="N79" s="30">
        <v>0</v>
      </c>
      <c r="O79" s="30">
        <v>0</v>
      </c>
      <c r="P79" s="30">
        <v>0</v>
      </c>
      <c r="Q79" s="30">
        <v>0</v>
      </c>
      <c r="R79" s="30">
        <v>0</v>
      </c>
      <c r="S79" s="30">
        <v>0</v>
      </c>
    </row>
    <row r="80" spans="1:19" ht="60" x14ac:dyDescent="0.25">
      <c r="A80" s="29" t="s">
        <v>424</v>
      </c>
      <c r="B80" s="28" t="s">
        <v>139</v>
      </c>
      <c r="C80" s="28" t="s">
        <v>425</v>
      </c>
      <c r="D80" s="28" t="s">
        <v>426</v>
      </c>
      <c r="E80" s="28" t="s">
        <v>427</v>
      </c>
      <c r="F80" s="29" t="s">
        <v>77</v>
      </c>
      <c r="G80" s="29" t="s">
        <v>273</v>
      </c>
      <c r="H80" s="33">
        <v>0</v>
      </c>
      <c r="I80" s="33">
        <v>0</v>
      </c>
      <c r="J80" s="33">
        <v>0</v>
      </c>
      <c r="K80" s="33">
        <v>0</v>
      </c>
      <c r="L80" s="33">
        <v>0.25</v>
      </c>
      <c r="M80" s="33">
        <v>0.5</v>
      </c>
      <c r="N80" s="33">
        <v>0.5</v>
      </c>
      <c r="O80" s="33">
        <v>0.75</v>
      </c>
      <c r="P80" s="33">
        <v>0.75</v>
      </c>
      <c r="Q80" s="33">
        <v>1</v>
      </c>
      <c r="R80" s="33">
        <v>1</v>
      </c>
      <c r="S80" s="33">
        <v>1</v>
      </c>
    </row>
    <row r="81" spans="1:19" ht="60" x14ac:dyDescent="0.25">
      <c r="A81" s="29" t="s">
        <v>428</v>
      </c>
      <c r="B81" s="28" t="s">
        <v>139</v>
      </c>
      <c r="C81" s="28" t="s">
        <v>212</v>
      </c>
      <c r="D81" s="28" t="s">
        <v>429</v>
      </c>
      <c r="E81" s="28" t="s">
        <v>430</v>
      </c>
      <c r="F81" s="29" t="s">
        <v>76</v>
      </c>
      <c r="G81" s="29" t="s">
        <v>254</v>
      </c>
      <c r="H81" s="30">
        <v>0</v>
      </c>
      <c r="I81" s="30">
        <v>0</v>
      </c>
      <c r="J81" s="30">
        <v>30</v>
      </c>
      <c r="K81" s="30">
        <v>0</v>
      </c>
      <c r="L81" s="30">
        <v>0</v>
      </c>
      <c r="M81" s="30">
        <v>0</v>
      </c>
      <c r="N81" s="30">
        <v>0</v>
      </c>
      <c r="O81" s="30">
        <v>0</v>
      </c>
      <c r="P81" s="30">
        <v>0</v>
      </c>
      <c r="Q81" s="30">
        <v>0</v>
      </c>
      <c r="R81" s="30">
        <v>0</v>
      </c>
      <c r="S81" s="30">
        <v>0</v>
      </c>
    </row>
    <row r="82" spans="1:19" ht="60" x14ac:dyDescent="0.25">
      <c r="A82" s="29" t="s">
        <v>431</v>
      </c>
      <c r="B82" s="28" t="s">
        <v>139</v>
      </c>
      <c r="C82" s="28" t="s">
        <v>212</v>
      </c>
      <c r="D82" s="28" t="s">
        <v>429</v>
      </c>
      <c r="E82" s="28" t="s">
        <v>432</v>
      </c>
      <c r="F82" s="29" t="s">
        <v>76</v>
      </c>
      <c r="G82" s="29" t="s">
        <v>254</v>
      </c>
      <c r="H82" s="30">
        <v>0</v>
      </c>
      <c r="I82" s="30">
        <v>0</v>
      </c>
      <c r="J82" s="30">
        <v>3</v>
      </c>
      <c r="K82" s="30">
        <v>0</v>
      </c>
      <c r="L82" s="30">
        <v>0</v>
      </c>
      <c r="M82" s="30">
        <v>0</v>
      </c>
      <c r="N82" s="30">
        <v>0</v>
      </c>
      <c r="O82" s="30">
        <v>0</v>
      </c>
      <c r="P82" s="30">
        <v>0</v>
      </c>
      <c r="Q82" s="30">
        <v>0</v>
      </c>
      <c r="R82" s="30">
        <v>0</v>
      </c>
      <c r="S82" s="30">
        <v>0</v>
      </c>
    </row>
    <row r="83" spans="1:19" ht="60" x14ac:dyDescent="0.25">
      <c r="A83" s="29" t="s">
        <v>433</v>
      </c>
      <c r="B83" s="28" t="s">
        <v>139</v>
      </c>
      <c r="C83" s="28" t="s">
        <v>212</v>
      </c>
      <c r="D83" s="28" t="s">
        <v>429</v>
      </c>
      <c r="E83" s="28" t="s">
        <v>434</v>
      </c>
      <c r="F83" s="29" t="s">
        <v>76</v>
      </c>
      <c r="G83" s="29" t="s">
        <v>254</v>
      </c>
      <c r="H83" s="30">
        <v>0</v>
      </c>
      <c r="I83" s="30">
        <v>0</v>
      </c>
      <c r="J83" s="30">
        <v>60</v>
      </c>
      <c r="K83" s="30">
        <v>0</v>
      </c>
      <c r="L83" s="30">
        <v>0</v>
      </c>
      <c r="M83" s="30">
        <v>60</v>
      </c>
      <c r="N83" s="30">
        <v>0</v>
      </c>
      <c r="O83" s="30">
        <v>0</v>
      </c>
      <c r="P83" s="30">
        <v>80</v>
      </c>
      <c r="Q83" s="30">
        <v>0</v>
      </c>
      <c r="R83" s="30">
        <v>0</v>
      </c>
      <c r="S83" s="30">
        <v>0</v>
      </c>
    </row>
    <row r="84" spans="1:19" ht="60" x14ac:dyDescent="0.25">
      <c r="A84" s="29" t="s">
        <v>435</v>
      </c>
      <c r="B84" s="28" t="s">
        <v>139</v>
      </c>
      <c r="C84" s="28" t="s">
        <v>212</v>
      </c>
      <c r="D84" s="28" t="s">
        <v>429</v>
      </c>
      <c r="E84" s="28" t="s">
        <v>436</v>
      </c>
      <c r="F84" s="29" t="s">
        <v>76</v>
      </c>
      <c r="G84" s="29" t="s">
        <v>254</v>
      </c>
      <c r="H84" s="30">
        <v>0</v>
      </c>
      <c r="I84" s="30">
        <v>0</v>
      </c>
      <c r="J84" s="30">
        <v>100</v>
      </c>
      <c r="K84" s="30">
        <v>0</v>
      </c>
      <c r="L84" s="30">
        <v>0</v>
      </c>
      <c r="M84" s="30">
        <v>0</v>
      </c>
      <c r="N84" s="30">
        <v>0</v>
      </c>
      <c r="O84" s="30">
        <v>0</v>
      </c>
      <c r="P84" s="30">
        <v>0</v>
      </c>
      <c r="Q84" s="30">
        <v>0</v>
      </c>
      <c r="R84" s="30">
        <v>0</v>
      </c>
      <c r="S84" s="30">
        <v>0</v>
      </c>
    </row>
    <row r="85" spans="1:19" ht="60" x14ac:dyDescent="0.25">
      <c r="A85" s="29" t="s">
        <v>437</v>
      </c>
      <c r="B85" s="28" t="s">
        <v>139</v>
      </c>
      <c r="C85" s="28" t="s">
        <v>212</v>
      </c>
      <c r="D85" s="28" t="s">
        <v>429</v>
      </c>
      <c r="E85" s="28" t="s">
        <v>438</v>
      </c>
      <c r="F85" s="29" t="s">
        <v>76</v>
      </c>
      <c r="G85" s="29" t="s">
        <v>254</v>
      </c>
      <c r="H85" s="30">
        <v>0</v>
      </c>
      <c r="I85" s="30">
        <v>0</v>
      </c>
      <c r="J85" s="30">
        <v>75</v>
      </c>
      <c r="K85" s="30">
        <v>0</v>
      </c>
      <c r="L85" s="30">
        <v>0</v>
      </c>
      <c r="M85" s="30">
        <v>85</v>
      </c>
      <c r="N85" s="30">
        <v>0</v>
      </c>
      <c r="O85" s="30">
        <v>0</v>
      </c>
      <c r="P85" s="30">
        <v>40</v>
      </c>
      <c r="Q85" s="30">
        <v>0</v>
      </c>
      <c r="R85" s="30">
        <v>0</v>
      </c>
      <c r="S85" s="30">
        <v>0</v>
      </c>
    </row>
    <row r="86" spans="1:19" ht="60" x14ac:dyDescent="0.25">
      <c r="A86" s="29" t="s">
        <v>439</v>
      </c>
      <c r="B86" s="28" t="s">
        <v>139</v>
      </c>
      <c r="C86" s="28" t="s">
        <v>212</v>
      </c>
      <c r="D86" s="28" t="s">
        <v>429</v>
      </c>
      <c r="E86" s="28" t="s">
        <v>440</v>
      </c>
      <c r="F86" s="29" t="s">
        <v>76</v>
      </c>
      <c r="G86" s="29" t="s">
        <v>254</v>
      </c>
      <c r="H86" s="30">
        <v>0</v>
      </c>
      <c r="I86" s="30">
        <v>0</v>
      </c>
      <c r="J86" s="30">
        <v>0</v>
      </c>
      <c r="K86" s="30">
        <v>0</v>
      </c>
      <c r="L86" s="30">
        <v>0</v>
      </c>
      <c r="M86" s="30">
        <v>2</v>
      </c>
      <c r="N86" s="30">
        <v>0</v>
      </c>
      <c r="O86" s="30">
        <v>0</v>
      </c>
      <c r="P86" s="30">
        <v>0</v>
      </c>
      <c r="Q86" s="30">
        <v>0</v>
      </c>
      <c r="R86" s="30">
        <v>0</v>
      </c>
      <c r="S86" s="30">
        <v>0</v>
      </c>
    </row>
    <row r="87" spans="1:19" ht="60" x14ac:dyDescent="0.25">
      <c r="A87" s="29" t="s">
        <v>441</v>
      </c>
      <c r="B87" s="28" t="s">
        <v>139</v>
      </c>
      <c r="C87" s="28" t="s">
        <v>212</v>
      </c>
      <c r="D87" s="28" t="s">
        <v>429</v>
      </c>
      <c r="E87" s="28" t="s">
        <v>442</v>
      </c>
      <c r="F87" s="29" t="s">
        <v>76</v>
      </c>
      <c r="G87" s="29" t="s">
        <v>254</v>
      </c>
      <c r="H87" s="30">
        <v>0</v>
      </c>
      <c r="I87" s="30">
        <v>0</v>
      </c>
      <c r="J87" s="30">
        <v>0</v>
      </c>
      <c r="K87" s="30">
        <v>0</v>
      </c>
      <c r="L87" s="30">
        <v>0</v>
      </c>
      <c r="M87" s="30">
        <v>2</v>
      </c>
      <c r="N87" s="30">
        <v>0</v>
      </c>
      <c r="O87" s="30">
        <v>0</v>
      </c>
      <c r="P87" s="30">
        <v>0</v>
      </c>
      <c r="Q87" s="30">
        <v>0</v>
      </c>
      <c r="R87" s="30">
        <v>0</v>
      </c>
      <c r="S87" s="30">
        <v>0</v>
      </c>
    </row>
    <row r="88" spans="1:19" ht="30" x14ac:dyDescent="0.25">
      <c r="A88" s="29" t="s">
        <v>443</v>
      </c>
      <c r="B88" s="28" t="s">
        <v>140</v>
      </c>
      <c r="C88" s="28" t="s">
        <v>444</v>
      </c>
      <c r="D88" s="28" t="s">
        <v>445</v>
      </c>
      <c r="E88" s="28" t="s">
        <v>446</v>
      </c>
      <c r="F88" s="29" t="s">
        <v>77</v>
      </c>
      <c r="G88" s="29" t="s">
        <v>279</v>
      </c>
      <c r="H88" s="33">
        <v>1</v>
      </c>
      <c r="I88" s="33">
        <v>1</v>
      </c>
      <c r="J88" s="33">
        <v>1</v>
      </c>
      <c r="K88" s="33">
        <v>1</v>
      </c>
      <c r="L88" s="33">
        <v>1</v>
      </c>
      <c r="M88" s="33">
        <v>1</v>
      </c>
      <c r="N88" s="33">
        <v>1</v>
      </c>
      <c r="O88" s="33">
        <v>1</v>
      </c>
      <c r="P88" s="33">
        <v>1</v>
      </c>
      <c r="Q88" s="33">
        <v>1</v>
      </c>
      <c r="R88" s="33">
        <v>1</v>
      </c>
      <c r="S88" s="33">
        <v>1</v>
      </c>
    </row>
    <row r="89" spans="1:19" ht="30" x14ac:dyDescent="0.25">
      <c r="A89" s="29" t="s">
        <v>447</v>
      </c>
      <c r="B89" s="28" t="s">
        <v>140</v>
      </c>
      <c r="C89" s="28" t="s">
        <v>444</v>
      </c>
      <c r="D89" s="28" t="s">
        <v>448</v>
      </c>
      <c r="E89" s="28" t="s">
        <v>449</v>
      </c>
      <c r="F89" s="29" t="s">
        <v>77</v>
      </c>
      <c r="G89" s="29" t="s">
        <v>279</v>
      </c>
      <c r="H89" s="33">
        <v>1</v>
      </c>
      <c r="I89" s="33">
        <v>1</v>
      </c>
      <c r="J89" s="33">
        <v>1</v>
      </c>
      <c r="K89" s="33">
        <v>1</v>
      </c>
      <c r="L89" s="33">
        <v>1</v>
      </c>
      <c r="M89" s="33">
        <v>1</v>
      </c>
      <c r="N89" s="33">
        <v>1</v>
      </c>
      <c r="O89" s="33">
        <v>1</v>
      </c>
      <c r="P89" s="33">
        <v>1</v>
      </c>
      <c r="Q89" s="33">
        <v>1</v>
      </c>
      <c r="R89" s="33">
        <v>1</v>
      </c>
      <c r="S89" s="33">
        <v>1</v>
      </c>
    </row>
    <row r="90" spans="1:19" ht="30" x14ac:dyDescent="0.25">
      <c r="A90" s="29" t="s">
        <v>450</v>
      </c>
      <c r="B90" s="28" t="s">
        <v>140</v>
      </c>
      <c r="C90" s="28" t="s">
        <v>444</v>
      </c>
      <c r="D90" s="28" t="s">
        <v>451</v>
      </c>
      <c r="E90" s="28" t="s">
        <v>452</v>
      </c>
      <c r="F90" s="29" t="s">
        <v>76</v>
      </c>
      <c r="G90" s="29" t="s">
        <v>254</v>
      </c>
      <c r="H90" s="30">
        <v>0</v>
      </c>
      <c r="I90" s="30">
        <v>1</v>
      </c>
      <c r="J90" s="30">
        <v>0</v>
      </c>
      <c r="K90" s="30">
        <v>0</v>
      </c>
      <c r="L90" s="30">
        <v>0</v>
      </c>
      <c r="M90" s="30">
        <v>0</v>
      </c>
      <c r="N90" s="30">
        <v>1</v>
      </c>
      <c r="O90" s="30">
        <v>0</v>
      </c>
      <c r="P90" s="30">
        <v>0</v>
      </c>
      <c r="Q90" s="30">
        <v>0</v>
      </c>
      <c r="R90" s="30">
        <v>1</v>
      </c>
      <c r="S90" s="30">
        <v>0</v>
      </c>
    </row>
    <row r="91" spans="1:19" ht="45" x14ac:dyDescent="0.25">
      <c r="A91" s="29" t="s">
        <v>453</v>
      </c>
      <c r="B91" s="28" t="s">
        <v>140</v>
      </c>
      <c r="C91" s="28" t="s">
        <v>444</v>
      </c>
      <c r="D91" s="28" t="s">
        <v>454</v>
      </c>
      <c r="E91" s="28" t="s">
        <v>455</v>
      </c>
      <c r="F91" s="29" t="s">
        <v>77</v>
      </c>
      <c r="G91" s="29" t="s">
        <v>279</v>
      </c>
      <c r="H91" s="33">
        <v>1</v>
      </c>
      <c r="I91" s="33">
        <v>1</v>
      </c>
      <c r="J91" s="33">
        <v>1</v>
      </c>
      <c r="K91" s="33">
        <v>1</v>
      </c>
      <c r="L91" s="33">
        <v>1</v>
      </c>
      <c r="M91" s="33">
        <v>1</v>
      </c>
      <c r="N91" s="33">
        <v>1</v>
      </c>
      <c r="O91" s="33">
        <v>1</v>
      </c>
      <c r="P91" s="33">
        <v>1</v>
      </c>
      <c r="Q91" s="33">
        <v>1</v>
      </c>
      <c r="R91" s="33">
        <v>1</v>
      </c>
      <c r="S91" s="33">
        <v>1</v>
      </c>
    </row>
    <row r="92" spans="1:19" ht="30" x14ac:dyDescent="0.25">
      <c r="A92" s="29" t="s">
        <v>456</v>
      </c>
      <c r="B92" s="28" t="s">
        <v>140</v>
      </c>
      <c r="C92" s="28" t="s">
        <v>457</v>
      </c>
      <c r="D92" s="28" t="s">
        <v>458</v>
      </c>
      <c r="E92" s="28" t="s">
        <v>459</v>
      </c>
      <c r="F92" s="29" t="s">
        <v>77</v>
      </c>
      <c r="G92" s="29" t="s">
        <v>279</v>
      </c>
      <c r="H92" s="35">
        <v>1</v>
      </c>
      <c r="I92" s="35">
        <v>1</v>
      </c>
      <c r="J92" s="35">
        <v>1</v>
      </c>
      <c r="K92" s="35">
        <v>1</v>
      </c>
      <c r="L92" s="35">
        <v>1</v>
      </c>
      <c r="M92" s="35">
        <v>1</v>
      </c>
      <c r="N92" s="35">
        <v>1</v>
      </c>
      <c r="O92" s="35">
        <v>1</v>
      </c>
      <c r="P92" s="35">
        <v>1</v>
      </c>
      <c r="Q92" s="35">
        <v>1</v>
      </c>
      <c r="R92" s="35">
        <v>1</v>
      </c>
      <c r="S92" s="35">
        <v>1</v>
      </c>
    </row>
    <row r="93" spans="1:19" ht="45" x14ac:dyDescent="0.25">
      <c r="A93" s="29" t="s">
        <v>460</v>
      </c>
      <c r="B93" s="28" t="s">
        <v>156</v>
      </c>
      <c r="C93" s="28" t="s">
        <v>461</v>
      </c>
      <c r="D93" s="28" t="s">
        <v>462</v>
      </c>
      <c r="E93" s="28" t="s">
        <v>463</v>
      </c>
      <c r="F93" s="29" t="s">
        <v>76</v>
      </c>
      <c r="G93" s="29" t="s">
        <v>254</v>
      </c>
      <c r="H93" s="30">
        <v>1</v>
      </c>
      <c r="I93" s="30">
        <v>1</v>
      </c>
      <c r="J93" s="30">
        <v>1</v>
      </c>
      <c r="K93" s="30">
        <v>1</v>
      </c>
      <c r="L93" s="30">
        <v>1</v>
      </c>
      <c r="M93" s="30">
        <v>1</v>
      </c>
      <c r="N93" s="30">
        <v>1</v>
      </c>
      <c r="O93" s="30">
        <v>1</v>
      </c>
      <c r="P93" s="30">
        <v>1</v>
      </c>
      <c r="Q93" s="30">
        <v>1</v>
      </c>
      <c r="R93" s="30">
        <v>1</v>
      </c>
      <c r="S93" s="30">
        <v>1</v>
      </c>
    </row>
    <row r="94" spans="1:19" ht="45" x14ac:dyDescent="0.25">
      <c r="A94" s="29" t="s">
        <v>464</v>
      </c>
      <c r="B94" s="28" t="s">
        <v>156</v>
      </c>
      <c r="C94" s="28" t="s">
        <v>461</v>
      </c>
      <c r="D94" s="28" t="s">
        <v>465</v>
      </c>
      <c r="E94" s="28" t="s">
        <v>466</v>
      </c>
      <c r="F94" s="29" t="s">
        <v>76</v>
      </c>
      <c r="G94" s="29" t="s">
        <v>254</v>
      </c>
      <c r="H94" s="30">
        <v>0</v>
      </c>
      <c r="I94" s="30">
        <v>0</v>
      </c>
      <c r="J94" s="30">
        <v>1</v>
      </c>
      <c r="K94" s="30">
        <v>0</v>
      </c>
      <c r="L94" s="30">
        <v>0</v>
      </c>
      <c r="M94" s="30">
        <v>1</v>
      </c>
      <c r="N94" s="30">
        <v>0</v>
      </c>
      <c r="O94" s="30">
        <v>0</v>
      </c>
      <c r="P94" s="30">
        <v>1</v>
      </c>
      <c r="Q94" s="30">
        <v>0</v>
      </c>
      <c r="R94" s="30">
        <v>0</v>
      </c>
      <c r="S94" s="30">
        <v>1</v>
      </c>
    </row>
    <row r="95" spans="1:19" ht="45" x14ac:dyDescent="0.25">
      <c r="A95" s="29" t="s">
        <v>467</v>
      </c>
      <c r="B95" s="28" t="s">
        <v>156</v>
      </c>
      <c r="C95" s="28" t="s">
        <v>468</v>
      </c>
      <c r="D95" s="28" t="s">
        <v>469</v>
      </c>
      <c r="E95" s="28" t="s">
        <v>470</v>
      </c>
      <c r="F95" s="29" t="s">
        <v>76</v>
      </c>
      <c r="G95" s="29" t="s">
        <v>254</v>
      </c>
      <c r="H95" s="30">
        <v>1</v>
      </c>
      <c r="I95" s="30">
        <v>1</v>
      </c>
      <c r="J95" s="30">
        <v>1</v>
      </c>
      <c r="K95" s="30">
        <v>1</v>
      </c>
      <c r="L95" s="30">
        <v>1</v>
      </c>
      <c r="M95" s="30">
        <v>1</v>
      </c>
      <c r="N95" s="30">
        <v>1</v>
      </c>
      <c r="O95" s="30">
        <v>1</v>
      </c>
      <c r="P95" s="30">
        <v>1</v>
      </c>
      <c r="Q95" s="30">
        <v>1</v>
      </c>
      <c r="R95" s="30">
        <v>1</v>
      </c>
      <c r="S95" s="30">
        <v>1</v>
      </c>
    </row>
    <row r="96" spans="1:19" ht="45" x14ac:dyDescent="0.25">
      <c r="A96" s="29" t="s">
        <v>471</v>
      </c>
      <c r="B96" s="28" t="s">
        <v>156</v>
      </c>
      <c r="C96" s="28" t="s">
        <v>472</v>
      </c>
      <c r="D96" s="28" t="s">
        <v>473</v>
      </c>
      <c r="E96" s="28" t="s">
        <v>474</v>
      </c>
      <c r="F96" s="29" t="s">
        <v>76</v>
      </c>
      <c r="G96" s="29" t="s">
        <v>254</v>
      </c>
      <c r="H96" s="30">
        <v>0</v>
      </c>
      <c r="I96" s="30">
        <v>0</v>
      </c>
      <c r="J96" s="30">
        <v>1</v>
      </c>
      <c r="K96" s="30">
        <v>0</v>
      </c>
      <c r="L96" s="30">
        <v>0</v>
      </c>
      <c r="M96" s="30">
        <v>1</v>
      </c>
      <c r="N96" s="30">
        <v>0</v>
      </c>
      <c r="O96" s="30">
        <v>0</v>
      </c>
      <c r="P96" s="30">
        <v>1</v>
      </c>
      <c r="Q96" s="30">
        <v>0</v>
      </c>
      <c r="R96" s="30">
        <v>0</v>
      </c>
      <c r="S96" s="30">
        <v>1</v>
      </c>
    </row>
    <row r="97" spans="1:19" ht="45" x14ac:dyDescent="0.25">
      <c r="A97" s="29" t="s">
        <v>475</v>
      </c>
      <c r="B97" s="28" t="s">
        <v>156</v>
      </c>
      <c r="C97" s="28" t="s">
        <v>214</v>
      </c>
      <c r="D97" s="28" t="s">
        <v>141</v>
      </c>
      <c r="E97" s="28" t="s">
        <v>142</v>
      </c>
      <c r="F97" s="29" t="s">
        <v>76</v>
      </c>
      <c r="G97" s="29" t="s">
        <v>254</v>
      </c>
      <c r="H97" s="30">
        <v>1</v>
      </c>
      <c r="I97" s="30">
        <v>1</v>
      </c>
      <c r="J97" s="30">
        <v>1</v>
      </c>
      <c r="K97" s="30">
        <v>1</v>
      </c>
      <c r="L97" s="30">
        <v>1</v>
      </c>
      <c r="M97" s="30">
        <v>1</v>
      </c>
      <c r="N97" s="30">
        <v>1</v>
      </c>
      <c r="O97" s="30">
        <v>1</v>
      </c>
      <c r="P97" s="30">
        <v>1</v>
      </c>
      <c r="Q97" s="30">
        <v>1</v>
      </c>
      <c r="R97" s="30">
        <v>1</v>
      </c>
      <c r="S97" s="30">
        <v>1</v>
      </c>
    </row>
    <row r="98" spans="1:19" ht="45" x14ac:dyDescent="0.25">
      <c r="A98" s="29" t="s">
        <v>476</v>
      </c>
      <c r="B98" s="28" t="s">
        <v>156</v>
      </c>
      <c r="C98" s="28" t="s">
        <v>214</v>
      </c>
      <c r="D98" s="28" t="s">
        <v>143</v>
      </c>
      <c r="E98" s="28" t="s">
        <v>144</v>
      </c>
      <c r="F98" s="29" t="s">
        <v>76</v>
      </c>
      <c r="G98" s="29" t="s">
        <v>254</v>
      </c>
      <c r="H98" s="30">
        <v>1</v>
      </c>
      <c r="I98" s="30">
        <v>1</v>
      </c>
      <c r="J98" s="30">
        <v>1</v>
      </c>
      <c r="K98" s="30">
        <v>1</v>
      </c>
      <c r="L98" s="30">
        <v>1</v>
      </c>
      <c r="M98" s="30">
        <v>1</v>
      </c>
      <c r="N98" s="30">
        <v>1</v>
      </c>
      <c r="O98" s="30">
        <v>1</v>
      </c>
      <c r="P98" s="30">
        <v>1</v>
      </c>
      <c r="Q98" s="30">
        <v>1</v>
      </c>
      <c r="R98" s="30">
        <v>1</v>
      </c>
      <c r="S98" s="30">
        <v>2</v>
      </c>
    </row>
    <row r="99" spans="1:19" ht="45" x14ac:dyDescent="0.25">
      <c r="A99" s="29" t="s">
        <v>477</v>
      </c>
      <c r="B99" s="28" t="s">
        <v>156</v>
      </c>
      <c r="C99" s="28" t="s">
        <v>214</v>
      </c>
      <c r="D99" s="28" t="s">
        <v>145</v>
      </c>
      <c r="E99" s="28" t="s">
        <v>146</v>
      </c>
      <c r="F99" s="29" t="s">
        <v>76</v>
      </c>
      <c r="G99" s="29" t="s">
        <v>254</v>
      </c>
      <c r="H99" s="30">
        <v>1</v>
      </c>
      <c r="I99" s="30">
        <v>1</v>
      </c>
      <c r="J99" s="30">
        <v>1</v>
      </c>
      <c r="K99" s="30">
        <v>1</v>
      </c>
      <c r="L99" s="30">
        <v>1</v>
      </c>
      <c r="M99" s="30">
        <v>1</v>
      </c>
      <c r="N99" s="30">
        <v>1</v>
      </c>
      <c r="O99" s="30">
        <v>1</v>
      </c>
      <c r="P99" s="30">
        <v>1</v>
      </c>
      <c r="Q99" s="30">
        <v>1</v>
      </c>
      <c r="R99" s="30">
        <v>1</v>
      </c>
      <c r="S99" s="30">
        <v>1</v>
      </c>
    </row>
    <row r="100" spans="1:19" ht="45" x14ac:dyDescent="0.25">
      <c r="A100" s="29" t="s">
        <v>478</v>
      </c>
      <c r="B100" s="28" t="s">
        <v>156</v>
      </c>
      <c r="C100" s="28" t="s">
        <v>479</v>
      </c>
      <c r="D100" s="28" t="s">
        <v>147</v>
      </c>
      <c r="E100" s="28" t="s">
        <v>148</v>
      </c>
      <c r="F100" s="29" t="s">
        <v>76</v>
      </c>
      <c r="G100" s="29" t="s">
        <v>254</v>
      </c>
      <c r="H100" s="30">
        <v>1</v>
      </c>
      <c r="I100" s="30">
        <v>1</v>
      </c>
      <c r="J100" s="30">
        <v>1</v>
      </c>
      <c r="K100" s="30">
        <v>1</v>
      </c>
      <c r="L100" s="30">
        <v>1</v>
      </c>
      <c r="M100" s="30">
        <v>1</v>
      </c>
      <c r="N100" s="30">
        <v>1</v>
      </c>
      <c r="O100" s="30">
        <v>1</v>
      </c>
      <c r="P100" s="30">
        <v>1</v>
      </c>
      <c r="Q100" s="30">
        <v>1</v>
      </c>
      <c r="R100" s="30">
        <v>1</v>
      </c>
      <c r="S100" s="30">
        <v>1</v>
      </c>
    </row>
    <row r="101" spans="1:19" ht="45" x14ac:dyDescent="0.25">
      <c r="A101" s="29" t="s">
        <v>480</v>
      </c>
      <c r="B101" s="28" t="s">
        <v>156</v>
      </c>
      <c r="C101" s="28" t="s">
        <v>479</v>
      </c>
      <c r="D101" s="28" t="s">
        <v>149</v>
      </c>
      <c r="E101" s="28" t="s">
        <v>150</v>
      </c>
      <c r="F101" s="29" t="s">
        <v>76</v>
      </c>
      <c r="G101" s="29" t="s">
        <v>254</v>
      </c>
      <c r="H101" s="30">
        <v>0</v>
      </c>
      <c r="I101" s="30">
        <v>0</v>
      </c>
      <c r="J101" s="30">
        <v>0</v>
      </c>
      <c r="K101" s="30">
        <v>0</v>
      </c>
      <c r="L101" s="30">
        <v>0</v>
      </c>
      <c r="M101" s="30">
        <v>1</v>
      </c>
      <c r="N101" s="30">
        <v>0</v>
      </c>
      <c r="O101" s="30">
        <v>0</v>
      </c>
      <c r="P101" s="30">
        <v>0</v>
      </c>
      <c r="Q101" s="30">
        <v>0</v>
      </c>
      <c r="R101" s="30">
        <v>0</v>
      </c>
      <c r="S101" s="30">
        <v>1</v>
      </c>
    </row>
    <row r="102" spans="1:19" ht="45" x14ac:dyDescent="0.25">
      <c r="A102" s="29" t="s">
        <v>481</v>
      </c>
      <c r="B102" s="28" t="s">
        <v>156</v>
      </c>
      <c r="C102" s="28" t="s">
        <v>215</v>
      </c>
      <c r="D102" s="28" t="s">
        <v>151</v>
      </c>
      <c r="E102" s="28" t="s">
        <v>152</v>
      </c>
      <c r="F102" s="29" t="s">
        <v>76</v>
      </c>
      <c r="G102" s="29" t="s">
        <v>254</v>
      </c>
      <c r="H102" s="30">
        <v>1</v>
      </c>
      <c r="I102" s="30">
        <v>1</v>
      </c>
      <c r="J102" s="30">
        <v>1</v>
      </c>
      <c r="K102" s="30">
        <v>1</v>
      </c>
      <c r="L102" s="30">
        <v>1</v>
      </c>
      <c r="M102" s="30">
        <v>1</v>
      </c>
      <c r="N102" s="30">
        <v>1</v>
      </c>
      <c r="O102" s="30">
        <v>1</v>
      </c>
      <c r="P102" s="30">
        <v>1</v>
      </c>
      <c r="Q102" s="30">
        <v>1</v>
      </c>
      <c r="R102" s="30">
        <v>1</v>
      </c>
      <c r="S102" s="30">
        <v>1</v>
      </c>
    </row>
    <row r="103" spans="1:19" ht="45" x14ac:dyDescent="0.25">
      <c r="A103" s="29" t="s">
        <v>482</v>
      </c>
      <c r="B103" s="28" t="s">
        <v>156</v>
      </c>
      <c r="C103" s="28" t="s">
        <v>215</v>
      </c>
      <c r="D103" s="28" t="s">
        <v>483</v>
      </c>
      <c r="E103" s="28" t="s">
        <v>152</v>
      </c>
      <c r="F103" s="29" t="s">
        <v>76</v>
      </c>
      <c r="G103" s="29" t="s">
        <v>254</v>
      </c>
      <c r="H103" s="30">
        <v>1</v>
      </c>
      <c r="I103" s="30">
        <v>0</v>
      </c>
      <c r="J103" s="30">
        <v>0</v>
      </c>
      <c r="K103" s="30">
        <v>1</v>
      </c>
      <c r="L103" s="30">
        <v>0</v>
      </c>
      <c r="M103" s="30">
        <v>0</v>
      </c>
      <c r="N103" s="30">
        <v>1</v>
      </c>
      <c r="O103" s="30">
        <v>0</v>
      </c>
      <c r="P103" s="30">
        <v>0</v>
      </c>
      <c r="Q103" s="30">
        <v>1</v>
      </c>
      <c r="R103" s="30">
        <v>0</v>
      </c>
      <c r="S103" s="30">
        <v>0</v>
      </c>
    </row>
    <row r="104" spans="1:19" ht="45" x14ac:dyDescent="0.25">
      <c r="A104" s="29" t="s">
        <v>484</v>
      </c>
      <c r="B104" s="28" t="s">
        <v>156</v>
      </c>
      <c r="C104" s="28" t="s">
        <v>216</v>
      </c>
      <c r="D104" s="28" t="s">
        <v>153</v>
      </c>
      <c r="E104" s="28" t="s">
        <v>142</v>
      </c>
      <c r="F104" s="29" t="s">
        <v>76</v>
      </c>
      <c r="G104" s="29" t="s">
        <v>254</v>
      </c>
      <c r="H104" s="30">
        <v>1</v>
      </c>
      <c r="I104" s="30">
        <v>1</v>
      </c>
      <c r="J104" s="30">
        <v>1</v>
      </c>
      <c r="K104" s="30">
        <v>1</v>
      </c>
      <c r="L104" s="30">
        <v>1</v>
      </c>
      <c r="M104" s="30">
        <v>1</v>
      </c>
      <c r="N104" s="30">
        <v>1</v>
      </c>
      <c r="O104" s="30">
        <v>1</v>
      </c>
      <c r="P104" s="30">
        <v>1</v>
      </c>
      <c r="Q104" s="30">
        <v>1</v>
      </c>
      <c r="R104" s="30">
        <v>1</v>
      </c>
      <c r="S104" s="30">
        <v>1</v>
      </c>
    </row>
    <row r="105" spans="1:19" ht="45" x14ac:dyDescent="0.25">
      <c r="A105" s="29" t="s">
        <v>485</v>
      </c>
      <c r="B105" s="28" t="s">
        <v>156</v>
      </c>
      <c r="C105" s="28" t="s">
        <v>217</v>
      </c>
      <c r="D105" s="28" t="s">
        <v>154</v>
      </c>
      <c r="E105" s="28" t="s">
        <v>155</v>
      </c>
      <c r="F105" s="29" t="s">
        <v>77</v>
      </c>
      <c r="G105" s="29" t="s">
        <v>279</v>
      </c>
      <c r="H105" s="34">
        <v>1</v>
      </c>
      <c r="I105" s="34">
        <v>1</v>
      </c>
      <c r="J105" s="34">
        <v>1</v>
      </c>
      <c r="K105" s="34">
        <v>1</v>
      </c>
      <c r="L105" s="34">
        <v>1</v>
      </c>
      <c r="M105" s="34">
        <v>1</v>
      </c>
      <c r="N105" s="34">
        <v>1</v>
      </c>
      <c r="O105" s="34">
        <v>1</v>
      </c>
      <c r="P105" s="34">
        <v>1</v>
      </c>
      <c r="Q105" s="34">
        <v>1</v>
      </c>
      <c r="R105" s="34">
        <v>1</v>
      </c>
      <c r="S105" s="34">
        <v>1</v>
      </c>
    </row>
    <row r="106" spans="1:19" ht="45" x14ac:dyDescent="0.25">
      <c r="A106" s="29" t="s">
        <v>486</v>
      </c>
      <c r="B106" s="28" t="s">
        <v>156</v>
      </c>
      <c r="C106" s="28" t="s">
        <v>487</v>
      </c>
      <c r="D106" s="28" t="s">
        <v>488</v>
      </c>
      <c r="E106" s="28" t="s">
        <v>489</v>
      </c>
      <c r="F106" s="29" t="s">
        <v>77</v>
      </c>
      <c r="G106" s="29" t="s">
        <v>273</v>
      </c>
      <c r="H106" s="34">
        <v>4.2999999999999997E-2</v>
      </c>
      <c r="I106" s="34">
        <v>9.4E-2</v>
      </c>
      <c r="J106" s="34">
        <v>0.14230000000000001</v>
      </c>
      <c r="K106" s="34">
        <v>0.27639999999999998</v>
      </c>
      <c r="L106" s="34">
        <v>0.39979999999999999</v>
      </c>
      <c r="M106" s="34">
        <v>0.5232</v>
      </c>
      <c r="N106" s="34">
        <v>0.65490000000000004</v>
      </c>
      <c r="O106" s="34">
        <v>0.75570000000000004</v>
      </c>
      <c r="P106" s="34">
        <v>0.85410000000000008</v>
      </c>
      <c r="Q106" s="34">
        <v>0.90510000000000013</v>
      </c>
      <c r="R106" s="34">
        <v>0.95730000000000015</v>
      </c>
      <c r="S106" s="34">
        <v>1.0000000000000002</v>
      </c>
    </row>
    <row r="107" spans="1:19" ht="45" x14ac:dyDescent="0.25">
      <c r="A107" s="29" t="s">
        <v>490</v>
      </c>
      <c r="B107" s="28" t="s">
        <v>156</v>
      </c>
      <c r="C107" s="28" t="s">
        <v>487</v>
      </c>
      <c r="D107" s="28" t="s">
        <v>491</v>
      </c>
      <c r="E107" s="28" t="s">
        <v>492</v>
      </c>
      <c r="F107" s="29" t="s">
        <v>77</v>
      </c>
      <c r="G107" s="29" t="s">
        <v>273</v>
      </c>
      <c r="H107" s="34">
        <v>4.5199999999999997E-2</v>
      </c>
      <c r="I107" s="34">
        <v>0.1037</v>
      </c>
      <c r="J107" s="34">
        <v>0.1489</v>
      </c>
      <c r="K107" s="34">
        <v>0.2792</v>
      </c>
      <c r="L107" s="34">
        <v>0.36959999999999998</v>
      </c>
      <c r="M107" s="34">
        <v>0.48129999999999995</v>
      </c>
      <c r="N107" s="34">
        <v>0.60899999999999999</v>
      </c>
      <c r="O107" s="34">
        <v>0.72599999999999998</v>
      </c>
      <c r="P107" s="34">
        <v>0.8377</v>
      </c>
      <c r="Q107" s="34">
        <v>0.89359999999999995</v>
      </c>
      <c r="R107" s="34">
        <v>0.93879999999999997</v>
      </c>
      <c r="S107" s="34">
        <v>1</v>
      </c>
    </row>
    <row r="108" spans="1:19" ht="90" x14ac:dyDescent="0.25">
      <c r="A108" s="29" t="s">
        <v>493</v>
      </c>
      <c r="B108" s="28" t="s">
        <v>165</v>
      </c>
      <c r="C108" s="28" t="s">
        <v>494</v>
      </c>
      <c r="D108" s="28" t="s">
        <v>495</v>
      </c>
      <c r="E108" s="28" t="s">
        <v>157</v>
      </c>
      <c r="F108" s="29" t="s">
        <v>76</v>
      </c>
      <c r="G108" s="29" t="s">
        <v>254</v>
      </c>
      <c r="H108" s="30">
        <v>1</v>
      </c>
      <c r="I108" s="30">
        <v>1</v>
      </c>
      <c r="J108" s="30">
        <v>2</v>
      </c>
      <c r="K108" s="30">
        <v>1</v>
      </c>
      <c r="L108" s="30">
        <v>1</v>
      </c>
      <c r="M108" s="30">
        <v>2</v>
      </c>
      <c r="N108" s="30">
        <v>1</v>
      </c>
      <c r="O108" s="30">
        <v>1</v>
      </c>
      <c r="P108" s="30">
        <v>1</v>
      </c>
      <c r="Q108" s="30">
        <v>1</v>
      </c>
      <c r="R108" s="30">
        <v>1</v>
      </c>
      <c r="S108" s="30">
        <v>0</v>
      </c>
    </row>
    <row r="109" spans="1:19" ht="90" x14ac:dyDescent="0.25">
      <c r="A109" s="29" t="s">
        <v>496</v>
      </c>
      <c r="B109" s="28" t="s">
        <v>165</v>
      </c>
      <c r="C109" s="28" t="s">
        <v>494</v>
      </c>
      <c r="D109" s="28" t="s">
        <v>495</v>
      </c>
      <c r="E109" s="28" t="s">
        <v>158</v>
      </c>
      <c r="F109" s="29" t="s">
        <v>76</v>
      </c>
      <c r="G109" s="29" t="s">
        <v>254</v>
      </c>
      <c r="H109" s="30">
        <v>35</v>
      </c>
      <c r="I109" s="30">
        <v>35</v>
      </c>
      <c r="J109" s="30">
        <v>70</v>
      </c>
      <c r="K109" s="30">
        <v>35</v>
      </c>
      <c r="L109" s="30">
        <v>35</v>
      </c>
      <c r="M109" s="30">
        <v>70</v>
      </c>
      <c r="N109" s="30">
        <v>35</v>
      </c>
      <c r="O109" s="30">
        <v>35</v>
      </c>
      <c r="P109" s="30">
        <v>35</v>
      </c>
      <c r="Q109" s="30">
        <v>35</v>
      </c>
      <c r="R109" s="30">
        <v>35</v>
      </c>
      <c r="S109" s="30">
        <v>0</v>
      </c>
    </row>
    <row r="110" spans="1:19" ht="75" x14ac:dyDescent="0.25">
      <c r="A110" s="29" t="s">
        <v>497</v>
      </c>
      <c r="B110" s="28" t="s">
        <v>165</v>
      </c>
      <c r="C110" s="28" t="s">
        <v>494</v>
      </c>
      <c r="D110" s="28" t="s">
        <v>498</v>
      </c>
      <c r="E110" s="28" t="s">
        <v>157</v>
      </c>
      <c r="F110" s="29" t="s">
        <v>76</v>
      </c>
      <c r="G110" s="29" t="s">
        <v>254</v>
      </c>
      <c r="H110" s="30">
        <v>0</v>
      </c>
      <c r="I110" s="30">
        <v>1</v>
      </c>
      <c r="J110" s="30">
        <v>1</v>
      </c>
      <c r="K110" s="30">
        <v>1</v>
      </c>
      <c r="L110" s="30">
        <v>1</v>
      </c>
      <c r="M110" s="30">
        <v>1</v>
      </c>
      <c r="N110" s="30">
        <v>1</v>
      </c>
      <c r="O110" s="30">
        <v>1</v>
      </c>
      <c r="P110" s="30">
        <v>1</v>
      </c>
      <c r="Q110" s="30">
        <v>1</v>
      </c>
      <c r="R110" s="30">
        <v>1</v>
      </c>
      <c r="S110" s="30">
        <v>0</v>
      </c>
    </row>
    <row r="111" spans="1:19" ht="75" x14ac:dyDescent="0.25">
      <c r="A111" s="29" t="s">
        <v>499</v>
      </c>
      <c r="B111" s="28" t="s">
        <v>165</v>
      </c>
      <c r="C111" s="28" t="s">
        <v>494</v>
      </c>
      <c r="D111" s="28" t="s">
        <v>498</v>
      </c>
      <c r="E111" s="28" t="s">
        <v>158</v>
      </c>
      <c r="F111" s="29" t="s">
        <v>76</v>
      </c>
      <c r="G111" s="29" t="s">
        <v>254</v>
      </c>
      <c r="H111" s="30">
        <v>0</v>
      </c>
      <c r="I111" s="30">
        <v>35</v>
      </c>
      <c r="J111" s="30">
        <v>35</v>
      </c>
      <c r="K111" s="30">
        <v>35</v>
      </c>
      <c r="L111" s="30">
        <v>35</v>
      </c>
      <c r="M111" s="30">
        <v>35</v>
      </c>
      <c r="N111" s="30">
        <v>35</v>
      </c>
      <c r="O111" s="30">
        <v>35</v>
      </c>
      <c r="P111" s="30">
        <v>35</v>
      </c>
      <c r="Q111" s="30">
        <v>35</v>
      </c>
      <c r="R111" s="30">
        <v>35</v>
      </c>
      <c r="S111" s="30">
        <v>0</v>
      </c>
    </row>
    <row r="112" spans="1:19" ht="90" x14ac:dyDescent="0.25">
      <c r="A112" s="29" t="s">
        <v>500</v>
      </c>
      <c r="B112" s="28" t="s">
        <v>165</v>
      </c>
      <c r="C112" s="28" t="s">
        <v>494</v>
      </c>
      <c r="D112" s="28" t="s">
        <v>501</v>
      </c>
      <c r="E112" s="28" t="s">
        <v>157</v>
      </c>
      <c r="F112" s="29" t="s">
        <v>76</v>
      </c>
      <c r="G112" s="29" t="s">
        <v>254</v>
      </c>
      <c r="H112" s="30">
        <v>0</v>
      </c>
      <c r="I112" s="30">
        <v>1</v>
      </c>
      <c r="J112" s="30">
        <v>0</v>
      </c>
      <c r="K112" s="30">
        <v>1</v>
      </c>
      <c r="L112" s="30">
        <v>1</v>
      </c>
      <c r="M112" s="30">
        <v>0</v>
      </c>
      <c r="N112" s="30">
        <v>1</v>
      </c>
      <c r="O112" s="30">
        <v>0</v>
      </c>
      <c r="P112" s="30">
        <v>0</v>
      </c>
      <c r="Q112" s="30">
        <v>0</v>
      </c>
      <c r="R112" s="30">
        <v>0</v>
      </c>
      <c r="S112" s="30">
        <v>0</v>
      </c>
    </row>
    <row r="113" spans="1:19" ht="90" x14ac:dyDescent="0.25">
      <c r="A113" s="29" t="s">
        <v>502</v>
      </c>
      <c r="B113" s="28" t="s">
        <v>165</v>
      </c>
      <c r="C113" s="28" t="s">
        <v>494</v>
      </c>
      <c r="D113" s="28" t="s">
        <v>501</v>
      </c>
      <c r="E113" s="28" t="s">
        <v>158</v>
      </c>
      <c r="F113" s="29" t="s">
        <v>76</v>
      </c>
      <c r="G113" s="29" t="s">
        <v>254</v>
      </c>
      <c r="H113" s="30">
        <v>0</v>
      </c>
      <c r="I113" s="30">
        <v>35</v>
      </c>
      <c r="J113" s="30">
        <v>0</v>
      </c>
      <c r="K113" s="30">
        <v>35</v>
      </c>
      <c r="L113" s="30">
        <v>35</v>
      </c>
      <c r="M113" s="30">
        <v>0</v>
      </c>
      <c r="N113" s="30">
        <v>35</v>
      </c>
      <c r="O113" s="30">
        <v>0</v>
      </c>
      <c r="P113" s="30">
        <v>0</v>
      </c>
      <c r="Q113" s="30">
        <v>0</v>
      </c>
      <c r="R113" s="30">
        <v>0</v>
      </c>
      <c r="S113" s="30">
        <v>0</v>
      </c>
    </row>
    <row r="114" spans="1:19" ht="75" x14ac:dyDescent="0.25">
      <c r="A114" s="29" t="s">
        <v>503</v>
      </c>
      <c r="B114" s="28" t="s">
        <v>165</v>
      </c>
      <c r="C114" s="28" t="s">
        <v>494</v>
      </c>
      <c r="D114" s="28" t="s">
        <v>504</v>
      </c>
      <c r="E114" s="28" t="s">
        <v>157</v>
      </c>
      <c r="F114" s="29" t="s">
        <v>76</v>
      </c>
      <c r="G114" s="29" t="s">
        <v>254</v>
      </c>
      <c r="H114" s="30">
        <v>0</v>
      </c>
      <c r="I114" s="30">
        <v>0</v>
      </c>
      <c r="J114" s="30">
        <v>1</v>
      </c>
      <c r="K114" s="30">
        <v>0</v>
      </c>
      <c r="L114" s="30">
        <v>0</v>
      </c>
      <c r="M114" s="30">
        <v>1</v>
      </c>
      <c r="N114" s="30">
        <v>0</v>
      </c>
      <c r="O114" s="30">
        <v>0</v>
      </c>
      <c r="P114" s="30">
        <v>1</v>
      </c>
      <c r="Q114" s="30">
        <v>0</v>
      </c>
      <c r="R114" s="30">
        <v>1</v>
      </c>
      <c r="S114" s="30">
        <v>0</v>
      </c>
    </row>
    <row r="115" spans="1:19" ht="75" x14ac:dyDescent="0.25">
      <c r="A115" s="29" t="s">
        <v>505</v>
      </c>
      <c r="B115" s="28" t="s">
        <v>165</v>
      </c>
      <c r="C115" s="28" t="s">
        <v>494</v>
      </c>
      <c r="D115" s="28" t="s">
        <v>504</v>
      </c>
      <c r="E115" s="28" t="s">
        <v>158</v>
      </c>
      <c r="F115" s="29" t="s">
        <v>76</v>
      </c>
      <c r="G115" s="29" t="s">
        <v>254</v>
      </c>
      <c r="H115" s="30">
        <v>0</v>
      </c>
      <c r="I115" s="30">
        <v>0</v>
      </c>
      <c r="J115" s="30">
        <v>80</v>
      </c>
      <c r="K115" s="30">
        <v>0</v>
      </c>
      <c r="L115" s="30">
        <v>0</v>
      </c>
      <c r="M115" s="30">
        <v>80</v>
      </c>
      <c r="N115" s="30">
        <v>0</v>
      </c>
      <c r="O115" s="30">
        <v>0</v>
      </c>
      <c r="P115" s="30">
        <v>75</v>
      </c>
      <c r="Q115" s="30">
        <v>0</v>
      </c>
      <c r="R115" s="30">
        <v>80</v>
      </c>
      <c r="S115" s="30">
        <v>0</v>
      </c>
    </row>
    <row r="116" spans="1:19" ht="90" x14ac:dyDescent="0.25">
      <c r="A116" s="29" t="s">
        <v>506</v>
      </c>
      <c r="B116" s="28" t="s">
        <v>165</v>
      </c>
      <c r="C116" s="28" t="s">
        <v>494</v>
      </c>
      <c r="D116" s="28" t="s">
        <v>507</v>
      </c>
      <c r="E116" s="28" t="s">
        <v>157</v>
      </c>
      <c r="F116" s="29" t="s">
        <v>76</v>
      </c>
      <c r="G116" s="29" t="s">
        <v>254</v>
      </c>
      <c r="H116" s="30">
        <v>0</v>
      </c>
      <c r="I116" s="30">
        <v>0</v>
      </c>
      <c r="J116" s="30">
        <v>0</v>
      </c>
      <c r="K116" s="30">
        <v>0</v>
      </c>
      <c r="L116" s="30">
        <v>0</v>
      </c>
      <c r="M116" s="30">
        <v>1</v>
      </c>
      <c r="N116" s="30">
        <v>0</v>
      </c>
      <c r="O116" s="30">
        <v>0</v>
      </c>
      <c r="P116" s="30">
        <v>1</v>
      </c>
      <c r="Q116" s="30">
        <v>0</v>
      </c>
      <c r="R116" s="30">
        <v>0</v>
      </c>
      <c r="S116" s="30">
        <v>0</v>
      </c>
    </row>
    <row r="117" spans="1:19" ht="90" x14ac:dyDescent="0.25">
      <c r="A117" s="29" t="s">
        <v>508</v>
      </c>
      <c r="B117" s="28" t="s">
        <v>165</v>
      </c>
      <c r="C117" s="28" t="s">
        <v>494</v>
      </c>
      <c r="D117" s="28" t="s">
        <v>507</v>
      </c>
      <c r="E117" s="28" t="s">
        <v>159</v>
      </c>
      <c r="F117" s="29" t="s">
        <v>76</v>
      </c>
      <c r="G117" s="29" t="s">
        <v>254</v>
      </c>
      <c r="H117" s="30">
        <v>0</v>
      </c>
      <c r="I117" s="30">
        <v>0</v>
      </c>
      <c r="J117" s="30">
        <v>0</v>
      </c>
      <c r="K117" s="30">
        <v>0</v>
      </c>
      <c r="L117" s="30">
        <v>0</v>
      </c>
      <c r="M117" s="30">
        <v>40</v>
      </c>
      <c r="N117" s="30">
        <v>0</v>
      </c>
      <c r="O117" s="30">
        <v>0</v>
      </c>
      <c r="P117" s="30">
        <v>40</v>
      </c>
      <c r="Q117" s="30">
        <v>0</v>
      </c>
      <c r="R117" s="30">
        <v>0</v>
      </c>
      <c r="S117" s="30">
        <v>0</v>
      </c>
    </row>
    <row r="118" spans="1:19" ht="75" x14ac:dyDescent="0.25">
      <c r="A118" s="29" t="s">
        <v>509</v>
      </c>
      <c r="B118" s="28" t="s">
        <v>165</v>
      </c>
      <c r="C118" s="28" t="s">
        <v>494</v>
      </c>
      <c r="D118" s="28" t="s">
        <v>510</v>
      </c>
      <c r="E118" s="28" t="s">
        <v>157</v>
      </c>
      <c r="F118" s="29" t="s">
        <v>76</v>
      </c>
      <c r="G118" s="29" t="s">
        <v>254</v>
      </c>
      <c r="H118" s="30">
        <v>0</v>
      </c>
      <c r="I118" s="30">
        <v>0</v>
      </c>
      <c r="J118" s="30">
        <v>1</v>
      </c>
      <c r="K118" s="30">
        <v>0</v>
      </c>
      <c r="L118" s="30">
        <v>1</v>
      </c>
      <c r="M118" s="30">
        <v>0</v>
      </c>
      <c r="N118" s="30">
        <v>1</v>
      </c>
      <c r="O118" s="30">
        <v>0</v>
      </c>
      <c r="P118" s="30">
        <v>0</v>
      </c>
      <c r="Q118" s="30">
        <v>2</v>
      </c>
      <c r="R118" s="30">
        <v>1</v>
      </c>
      <c r="S118" s="30">
        <v>0</v>
      </c>
    </row>
    <row r="119" spans="1:19" ht="75" x14ac:dyDescent="0.25">
      <c r="A119" s="29" t="s">
        <v>511</v>
      </c>
      <c r="B119" s="28" t="s">
        <v>165</v>
      </c>
      <c r="C119" s="28" t="s">
        <v>494</v>
      </c>
      <c r="D119" s="28" t="s">
        <v>510</v>
      </c>
      <c r="E119" s="28" t="s">
        <v>159</v>
      </c>
      <c r="F119" s="29" t="s">
        <v>76</v>
      </c>
      <c r="G119" s="29" t="s">
        <v>254</v>
      </c>
      <c r="H119" s="30">
        <v>0</v>
      </c>
      <c r="I119" s="30">
        <v>0</v>
      </c>
      <c r="J119" s="30">
        <v>40</v>
      </c>
      <c r="K119" s="30">
        <v>0</v>
      </c>
      <c r="L119" s="30">
        <v>40</v>
      </c>
      <c r="M119" s="30">
        <v>0</v>
      </c>
      <c r="N119" s="30">
        <v>40</v>
      </c>
      <c r="O119" s="30">
        <v>0</v>
      </c>
      <c r="P119" s="30">
        <v>0</v>
      </c>
      <c r="Q119" s="30">
        <v>80</v>
      </c>
      <c r="R119" s="30">
        <v>40</v>
      </c>
      <c r="S119" s="30">
        <v>0</v>
      </c>
    </row>
    <row r="120" spans="1:19" ht="75" x14ac:dyDescent="0.25">
      <c r="A120" s="29" t="s">
        <v>512</v>
      </c>
      <c r="B120" s="28" t="s">
        <v>165</v>
      </c>
      <c r="C120" s="28" t="s">
        <v>494</v>
      </c>
      <c r="D120" s="28" t="s">
        <v>513</v>
      </c>
      <c r="E120" s="28" t="s">
        <v>157</v>
      </c>
      <c r="F120" s="29" t="s">
        <v>76</v>
      </c>
      <c r="G120" s="29" t="s">
        <v>254</v>
      </c>
      <c r="H120" s="30">
        <v>0</v>
      </c>
      <c r="I120" s="30">
        <v>1</v>
      </c>
      <c r="J120" s="30">
        <v>0</v>
      </c>
      <c r="K120" s="30">
        <v>0</v>
      </c>
      <c r="L120" s="30">
        <v>1</v>
      </c>
      <c r="M120" s="30">
        <v>0</v>
      </c>
      <c r="N120" s="30">
        <v>0</v>
      </c>
      <c r="O120" s="30">
        <v>1</v>
      </c>
      <c r="P120" s="30">
        <v>0</v>
      </c>
      <c r="Q120" s="30">
        <v>1</v>
      </c>
      <c r="R120" s="30">
        <v>0</v>
      </c>
      <c r="S120" s="30">
        <v>0</v>
      </c>
    </row>
    <row r="121" spans="1:19" ht="75" x14ac:dyDescent="0.25">
      <c r="A121" s="29" t="s">
        <v>514</v>
      </c>
      <c r="B121" s="28" t="s">
        <v>165</v>
      </c>
      <c r="C121" s="28" t="s">
        <v>494</v>
      </c>
      <c r="D121" s="28" t="s">
        <v>513</v>
      </c>
      <c r="E121" s="28" t="s">
        <v>159</v>
      </c>
      <c r="F121" s="29" t="s">
        <v>76</v>
      </c>
      <c r="G121" s="29" t="s">
        <v>254</v>
      </c>
      <c r="H121" s="30">
        <v>0</v>
      </c>
      <c r="I121" s="30">
        <v>25</v>
      </c>
      <c r="J121" s="30">
        <v>0</v>
      </c>
      <c r="K121" s="30">
        <v>0</v>
      </c>
      <c r="L121" s="30">
        <v>30</v>
      </c>
      <c r="M121" s="30">
        <v>0</v>
      </c>
      <c r="N121" s="30">
        <v>0</v>
      </c>
      <c r="O121" s="30">
        <v>25</v>
      </c>
      <c r="P121" s="30">
        <v>0</v>
      </c>
      <c r="Q121" s="30">
        <v>30</v>
      </c>
      <c r="R121" s="30">
        <v>0</v>
      </c>
      <c r="S121" s="30">
        <v>0</v>
      </c>
    </row>
    <row r="122" spans="1:19" ht="75" x14ac:dyDescent="0.25">
      <c r="A122" s="29" t="s">
        <v>515</v>
      </c>
      <c r="B122" s="28" t="s">
        <v>165</v>
      </c>
      <c r="C122" s="28" t="s">
        <v>516</v>
      </c>
      <c r="D122" s="28" t="s">
        <v>160</v>
      </c>
      <c r="E122" s="28" t="s">
        <v>161</v>
      </c>
      <c r="F122" s="29" t="s">
        <v>76</v>
      </c>
      <c r="G122" s="29" t="s">
        <v>254</v>
      </c>
      <c r="H122" s="30">
        <v>3</v>
      </c>
      <c r="I122" s="30">
        <v>3</v>
      </c>
      <c r="J122" s="30">
        <v>3</v>
      </c>
      <c r="K122" s="30">
        <v>4</v>
      </c>
      <c r="L122" s="30">
        <v>4</v>
      </c>
      <c r="M122" s="30">
        <v>4</v>
      </c>
      <c r="N122" s="30">
        <v>3</v>
      </c>
      <c r="O122" s="30">
        <v>4</v>
      </c>
      <c r="P122" s="30">
        <v>3</v>
      </c>
      <c r="Q122" s="30">
        <v>3</v>
      </c>
      <c r="R122" s="30">
        <v>3</v>
      </c>
      <c r="S122" s="30">
        <v>3</v>
      </c>
    </row>
    <row r="123" spans="1:19" ht="90" x14ac:dyDescent="0.25">
      <c r="A123" s="29" t="s">
        <v>517</v>
      </c>
      <c r="B123" s="28" t="s">
        <v>165</v>
      </c>
      <c r="C123" s="28" t="s">
        <v>518</v>
      </c>
      <c r="D123" s="28" t="s">
        <v>519</v>
      </c>
      <c r="E123" s="28" t="s">
        <v>162</v>
      </c>
      <c r="F123" s="29" t="s">
        <v>76</v>
      </c>
      <c r="G123" s="29" t="s">
        <v>254</v>
      </c>
      <c r="H123" s="30">
        <v>1</v>
      </c>
      <c r="I123" s="30">
        <v>2</v>
      </c>
      <c r="J123" s="30">
        <v>3</v>
      </c>
      <c r="K123" s="30">
        <v>2</v>
      </c>
      <c r="L123" s="30">
        <v>3</v>
      </c>
      <c r="M123" s="30">
        <v>3</v>
      </c>
      <c r="N123" s="30">
        <v>2</v>
      </c>
      <c r="O123" s="30">
        <v>3</v>
      </c>
      <c r="P123" s="30">
        <v>3</v>
      </c>
      <c r="Q123" s="30">
        <v>3</v>
      </c>
      <c r="R123" s="30">
        <v>3</v>
      </c>
      <c r="S123" s="30">
        <v>2</v>
      </c>
    </row>
    <row r="124" spans="1:19" ht="90" x14ac:dyDescent="0.25">
      <c r="A124" s="29" t="s">
        <v>520</v>
      </c>
      <c r="B124" s="28" t="s">
        <v>165</v>
      </c>
      <c r="C124" s="28" t="s">
        <v>518</v>
      </c>
      <c r="D124" s="28" t="s">
        <v>519</v>
      </c>
      <c r="E124" s="28" t="s">
        <v>163</v>
      </c>
      <c r="F124" s="29" t="s">
        <v>76</v>
      </c>
      <c r="G124" s="29" t="s">
        <v>254</v>
      </c>
      <c r="H124" s="30">
        <v>3</v>
      </c>
      <c r="I124" s="30">
        <v>6</v>
      </c>
      <c r="J124" s="30">
        <v>9</v>
      </c>
      <c r="K124" s="30">
        <v>8</v>
      </c>
      <c r="L124" s="30">
        <v>8</v>
      </c>
      <c r="M124" s="30">
        <v>8</v>
      </c>
      <c r="N124" s="30">
        <v>6</v>
      </c>
      <c r="O124" s="30">
        <v>9</v>
      </c>
      <c r="P124" s="30">
        <v>9</v>
      </c>
      <c r="Q124" s="30">
        <v>9</v>
      </c>
      <c r="R124" s="30">
        <v>9</v>
      </c>
      <c r="S124" s="30">
        <v>6</v>
      </c>
    </row>
    <row r="125" spans="1:19" ht="90" x14ac:dyDescent="0.25">
      <c r="A125" s="29" t="s">
        <v>521</v>
      </c>
      <c r="B125" s="28" t="s">
        <v>165</v>
      </c>
      <c r="C125" s="28" t="s">
        <v>518</v>
      </c>
      <c r="D125" s="28" t="s">
        <v>519</v>
      </c>
      <c r="E125" s="28" t="s">
        <v>522</v>
      </c>
      <c r="F125" s="29" t="s">
        <v>76</v>
      </c>
      <c r="G125" s="29" t="s">
        <v>254</v>
      </c>
      <c r="H125" s="30">
        <v>66</v>
      </c>
      <c r="I125" s="30">
        <v>128</v>
      </c>
      <c r="J125" s="30">
        <v>184</v>
      </c>
      <c r="K125" s="30">
        <v>128</v>
      </c>
      <c r="L125" s="30">
        <v>190</v>
      </c>
      <c r="M125" s="30">
        <v>178</v>
      </c>
      <c r="N125" s="30">
        <v>126</v>
      </c>
      <c r="O125" s="30">
        <v>189</v>
      </c>
      <c r="P125" s="30">
        <v>181</v>
      </c>
      <c r="Q125" s="30">
        <v>184</v>
      </c>
      <c r="R125" s="30">
        <v>184</v>
      </c>
      <c r="S125" s="30">
        <v>128</v>
      </c>
    </row>
    <row r="126" spans="1:19" ht="90" x14ac:dyDescent="0.25">
      <c r="A126" s="29" t="s">
        <v>523</v>
      </c>
      <c r="B126" s="28" t="s">
        <v>165</v>
      </c>
      <c r="C126" s="28" t="s">
        <v>518</v>
      </c>
      <c r="D126" s="28" t="s">
        <v>519</v>
      </c>
      <c r="E126" s="28" t="s">
        <v>524</v>
      </c>
      <c r="F126" s="29" t="s">
        <v>76</v>
      </c>
      <c r="G126" s="29" t="s">
        <v>254</v>
      </c>
      <c r="H126" s="30">
        <v>20</v>
      </c>
      <c r="I126" s="30">
        <v>38</v>
      </c>
      <c r="J126" s="30">
        <v>50</v>
      </c>
      <c r="K126" s="30">
        <v>38</v>
      </c>
      <c r="L126" s="30">
        <v>57</v>
      </c>
      <c r="M126" s="30">
        <v>49</v>
      </c>
      <c r="N126" s="30">
        <v>39</v>
      </c>
      <c r="O126" s="30">
        <v>52</v>
      </c>
      <c r="P126" s="30">
        <v>53</v>
      </c>
      <c r="Q126" s="30">
        <v>52</v>
      </c>
      <c r="R126" s="30">
        <v>52</v>
      </c>
      <c r="S126" s="30">
        <v>40</v>
      </c>
    </row>
    <row r="127" spans="1:19" ht="90" x14ac:dyDescent="0.25">
      <c r="A127" s="29" t="s">
        <v>525</v>
      </c>
      <c r="B127" s="28" t="s">
        <v>165</v>
      </c>
      <c r="C127" s="28" t="s">
        <v>518</v>
      </c>
      <c r="D127" s="28" t="s">
        <v>519</v>
      </c>
      <c r="E127" s="28" t="s">
        <v>526</v>
      </c>
      <c r="F127" s="29" t="s">
        <v>76</v>
      </c>
      <c r="G127" s="29" t="s">
        <v>254</v>
      </c>
      <c r="H127" s="30">
        <v>11</v>
      </c>
      <c r="I127" s="30">
        <v>20</v>
      </c>
      <c r="J127" s="30">
        <v>23</v>
      </c>
      <c r="K127" s="30">
        <v>20</v>
      </c>
      <c r="L127" s="30">
        <v>29</v>
      </c>
      <c r="M127" s="30">
        <v>23</v>
      </c>
      <c r="N127" s="30">
        <v>20</v>
      </c>
      <c r="O127" s="30">
        <v>26</v>
      </c>
      <c r="P127" s="30">
        <v>26</v>
      </c>
      <c r="Q127" s="30">
        <v>26</v>
      </c>
      <c r="R127" s="30">
        <v>26</v>
      </c>
      <c r="S127" s="30">
        <v>20</v>
      </c>
    </row>
    <row r="128" spans="1:19" ht="75" x14ac:dyDescent="0.25">
      <c r="A128" s="29" t="s">
        <v>527</v>
      </c>
      <c r="B128" s="28" t="s">
        <v>165</v>
      </c>
      <c r="C128" s="28" t="s">
        <v>528</v>
      </c>
      <c r="D128" s="28" t="s">
        <v>529</v>
      </c>
      <c r="E128" s="28" t="s">
        <v>530</v>
      </c>
      <c r="F128" s="29" t="s">
        <v>76</v>
      </c>
      <c r="G128" s="29" t="s">
        <v>254</v>
      </c>
      <c r="H128" s="30">
        <v>4</v>
      </c>
      <c r="I128" s="30">
        <v>7</v>
      </c>
      <c r="J128" s="30">
        <v>8</v>
      </c>
      <c r="K128" s="30">
        <v>10</v>
      </c>
      <c r="L128" s="30">
        <v>10</v>
      </c>
      <c r="M128" s="30">
        <v>10</v>
      </c>
      <c r="N128" s="30">
        <v>10</v>
      </c>
      <c r="O128" s="30">
        <v>10</v>
      </c>
      <c r="P128" s="30">
        <v>10</v>
      </c>
      <c r="Q128" s="30">
        <v>7</v>
      </c>
      <c r="R128" s="30">
        <v>7</v>
      </c>
      <c r="S128" s="30">
        <v>4</v>
      </c>
    </row>
    <row r="129" spans="1:19" ht="75" x14ac:dyDescent="0.25">
      <c r="A129" s="29" t="s">
        <v>531</v>
      </c>
      <c r="B129" s="28" t="s">
        <v>165</v>
      </c>
      <c r="C129" s="28" t="s">
        <v>195</v>
      </c>
      <c r="D129" s="28" t="s">
        <v>532</v>
      </c>
      <c r="E129" s="28" t="s">
        <v>164</v>
      </c>
      <c r="F129" s="29" t="s">
        <v>76</v>
      </c>
      <c r="G129" s="29" t="s">
        <v>254</v>
      </c>
      <c r="H129" s="30">
        <v>833</v>
      </c>
      <c r="I129" s="30">
        <v>834</v>
      </c>
      <c r="J129" s="30">
        <v>833</v>
      </c>
      <c r="K129" s="30">
        <v>833</v>
      </c>
      <c r="L129" s="30">
        <v>834</v>
      </c>
      <c r="M129" s="30">
        <v>833</v>
      </c>
      <c r="N129" s="30">
        <v>833</v>
      </c>
      <c r="O129" s="30">
        <v>834</v>
      </c>
      <c r="P129" s="30">
        <v>833</v>
      </c>
      <c r="Q129" s="30">
        <v>833</v>
      </c>
      <c r="R129" s="30">
        <v>834</v>
      </c>
      <c r="S129" s="30">
        <v>833</v>
      </c>
    </row>
    <row r="130" spans="1:19" ht="75" x14ac:dyDescent="0.25">
      <c r="A130" s="29" t="s">
        <v>533</v>
      </c>
      <c r="B130" s="28" t="s">
        <v>165</v>
      </c>
      <c r="C130" s="28" t="s">
        <v>534</v>
      </c>
      <c r="D130" s="28" t="s">
        <v>535</v>
      </c>
      <c r="E130" s="28" t="s">
        <v>536</v>
      </c>
      <c r="F130" s="29" t="s">
        <v>76</v>
      </c>
      <c r="G130" s="29" t="s">
        <v>254</v>
      </c>
      <c r="H130" s="30">
        <v>3</v>
      </c>
      <c r="I130" s="30">
        <v>3</v>
      </c>
      <c r="J130" s="30">
        <v>3</v>
      </c>
      <c r="K130" s="30">
        <v>3</v>
      </c>
      <c r="L130" s="30">
        <v>3</v>
      </c>
      <c r="M130" s="30">
        <v>3</v>
      </c>
      <c r="N130" s="30">
        <v>3</v>
      </c>
      <c r="O130" s="30">
        <v>3</v>
      </c>
      <c r="P130" s="30">
        <v>3</v>
      </c>
      <c r="Q130" s="30">
        <v>3</v>
      </c>
      <c r="R130" s="30">
        <v>3</v>
      </c>
      <c r="S130" s="30">
        <v>3</v>
      </c>
    </row>
    <row r="131" spans="1:19" ht="60" x14ac:dyDescent="0.25">
      <c r="A131" s="29" t="s">
        <v>537</v>
      </c>
      <c r="B131" s="31" t="s">
        <v>168</v>
      </c>
      <c r="C131" s="28" t="s">
        <v>196</v>
      </c>
      <c r="D131" s="28" t="s">
        <v>166</v>
      </c>
      <c r="E131" s="28" t="s">
        <v>538</v>
      </c>
      <c r="F131" s="29" t="s">
        <v>76</v>
      </c>
      <c r="G131" s="29" t="s">
        <v>254</v>
      </c>
      <c r="H131" s="30">
        <v>60</v>
      </c>
      <c r="I131" s="30">
        <v>85</v>
      </c>
      <c r="J131" s="30">
        <v>110</v>
      </c>
      <c r="K131" s="30">
        <v>119.00000000000001</v>
      </c>
      <c r="L131" s="30">
        <v>127</v>
      </c>
      <c r="M131" s="30">
        <v>136</v>
      </c>
      <c r="N131" s="30">
        <v>145</v>
      </c>
      <c r="O131" s="30">
        <v>153</v>
      </c>
      <c r="P131" s="30">
        <v>170</v>
      </c>
      <c r="Q131" s="30">
        <v>179</v>
      </c>
      <c r="R131" s="30">
        <v>196</v>
      </c>
      <c r="S131" s="30">
        <v>220</v>
      </c>
    </row>
    <row r="132" spans="1:19" ht="60" x14ac:dyDescent="0.25">
      <c r="A132" s="29" t="s">
        <v>539</v>
      </c>
      <c r="B132" s="31" t="s">
        <v>168</v>
      </c>
      <c r="C132" s="28" t="s">
        <v>196</v>
      </c>
      <c r="D132" s="28" t="s">
        <v>167</v>
      </c>
      <c r="E132" s="28" t="s">
        <v>540</v>
      </c>
      <c r="F132" s="29" t="s">
        <v>76</v>
      </c>
      <c r="G132" s="29" t="s">
        <v>254</v>
      </c>
      <c r="H132" s="30">
        <v>60</v>
      </c>
      <c r="I132" s="30">
        <v>80</v>
      </c>
      <c r="J132" s="30">
        <v>110</v>
      </c>
      <c r="K132" s="30">
        <v>120</v>
      </c>
      <c r="L132" s="30">
        <v>150</v>
      </c>
      <c r="M132" s="30">
        <v>180</v>
      </c>
      <c r="N132" s="30">
        <v>210</v>
      </c>
      <c r="O132" s="30">
        <v>230</v>
      </c>
      <c r="P132" s="30">
        <v>260</v>
      </c>
      <c r="Q132" s="30">
        <v>280</v>
      </c>
      <c r="R132" s="30">
        <v>300</v>
      </c>
      <c r="S132" s="30">
        <v>320</v>
      </c>
    </row>
    <row r="133" spans="1:19" ht="60" x14ac:dyDescent="0.25">
      <c r="A133" s="29" t="s">
        <v>541</v>
      </c>
      <c r="B133" s="31" t="s">
        <v>168</v>
      </c>
      <c r="C133" s="28" t="s">
        <v>196</v>
      </c>
      <c r="D133" s="28" t="s">
        <v>542</v>
      </c>
      <c r="E133" s="28" t="s">
        <v>543</v>
      </c>
      <c r="F133" s="29" t="s">
        <v>76</v>
      </c>
      <c r="G133" s="29" t="s">
        <v>254</v>
      </c>
      <c r="H133" s="30">
        <v>0</v>
      </c>
      <c r="I133" s="30">
        <v>0</v>
      </c>
      <c r="J133" s="30">
        <v>0</v>
      </c>
      <c r="K133" s="30">
        <v>0</v>
      </c>
      <c r="L133" s="30">
        <v>1</v>
      </c>
      <c r="M133" s="30">
        <v>0</v>
      </c>
      <c r="N133" s="30">
        <v>0</v>
      </c>
      <c r="O133" s="30">
        <v>0</v>
      </c>
      <c r="P133" s="30">
        <v>0</v>
      </c>
      <c r="Q133" s="30">
        <v>0</v>
      </c>
      <c r="R133" s="30">
        <v>0</v>
      </c>
      <c r="S133" s="30">
        <v>1</v>
      </c>
    </row>
    <row r="134" spans="1:19" ht="60" x14ac:dyDescent="0.25">
      <c r="A134" s="29" t="s">
        <v>544</v>
      </c>
      <c r="B134" s="28" t="s">
        <v>174</v>
      </c>
      <c r="C134" s="28" t="s">
        <v>545</v>
      </c>
      <c r="D134" s="28" t="s">
        <v>546</v>
      </c>
      <c r="E134" s="28" t="s">
        <v>547</v>
      </c>
      <c r="F134" s="29" t="s">
        <v>76</v>
      </c>
      <c r="G134" s="29" t="s">
        <v>254</v>
      </c>
      <c r="H134" s="30">
        <v>0</v>
      </c>
      <c r="I134" s="30">
        <v>7</v>
      </c>
      <c r="J134" s="30">
        <v>0</v>
      </c>
      <c r="K134" s="30">
        <v>6</v>
      </c>
      <c r="L134" s="30">
        <v>0</v>
      </c>
      <c r="M134" s="30">
        <v>0</v>
      </c>
      <c r="N134" s="30">
        <v>7</v>
      </c>
      <c r="O134" s="30">
        <v>0</v>
      </c>
      <c r="P134" s="30">
        <v>0</v>
      </c>
      <c r="Q134" s="30">
        <v>6</v>
      </c>
      <c r="R134" s="30">
        <v>0</v>
      </c>
      <c r="S134" s="30">
        <v>0</v>
      </c>
    </row>
    <row r="135" spans="1:19" ht="60" x14ac:dyDescent="0.25">
      <c r="A135" s="29" t="s">
        <v>548</v>
      </c>
      <c r="B135" s="28" t="s">
        <v>174</v>
      </c>
      <c r="C135" s="28" t="s">
        <v>197</v>
      </c>
      <c r="D135" s="28" t="s">
        <v>549</v>
      </c>
      <c r="E135" s="28" t="s">
        <v>169</v>
      </c>
      <c r="F135" s="29" t="s">
        <v>76</v>
      </c>
      <c r="G135" s="29" t="s">
        <v>254</v>
      </c>
      <c r="H135" s="30">
        <v>4</v>
      </c>
      <c r="I135" s="30">
        <v>4</v>
      </c>
      <c r="J135" s="30">
        <v>4</v>
      </c>
      <c r="K135" s="30">
        <v>4</v>
      </c>
      <c r="L135" s="30">
        <v>4</v>
      </c>
      <c r="M135" s="30">
        <v>4</v>
      </c>
      <c r="N135" s="30">
        <v>4</v>
      </c>
      <c r="O135" s="30">
        <v>4</v>
      </c>
      <c r="P135" s="30">
        <v>4</v>
      </c>
      <c r="Q135" s="30">
        <v>4</v>
      </c>
      <c r="R135" s="30">
        <v>4</v>
      </c>
      <c r="S135" s="30">
        <v>4</v>
      </c>
    </row>
    <row r="136" spans="1:19" ht="60" x14ac:dyDescent="0.25">
      <c r="A136" s="29" t="s">
        <v>550</v>
      </c>
      <c r="B136" s="28" t="s">
        <v>174</v>
      </c>
      <c r="C136" s="28" t="s">
        <v>551</v>
      </c>
      <c r="D136" s="28" t="s">
        <v>170</v>
      </c>
      <c r="E136" s="28" t="s">
        <v>552</v>
      </c>
      <c r="F136" s="29" t="s">
        <v>76</v>
      </c>
      <c r="G136" s="29" t="s">
        <v>254</v>
      </c>
      <c r="H136" s="30">
        <v>480</v>
      </c>
      <c r="I136" s="30">
        <v>160</v>
      </c>
      <c r="J136" s="30">
        <v>240</v>
      </c>
      <c r="K136" s="30">
        <v>80</v>
      </c>
      <c r="L136" s="30">
        <v>240</v>
      </c>
      <c r="M136" s="30">
        <v>240</v>
      </c>
      <c r="N136" s="30">
        <v>240</v>
      </c>
      <c r="O136" s="30">
        <v>160</v>
      </c>
      <c r="P136" s="30">
        <v>240</v>
      </c>
      <c r="Q136" s="30">
        <v>160</v>
      </c>
      <c r="R136" s="30">
        <v>160</v>
      </c>
      <c r="S136" s="30">
        <v>160</v>
      </c>
    </row>
    <row r="137" spans="1:19" ht="30" x14ac:dyDescent="0.25">
      <c r="A137" s="29" t="s">
        <v>553</v>
      </c>
      <c r="B137" s="28" t="s">
        <v>174</v>
      </c>
      <c r="C137" s="28" t="s">
        <v>554</v>
      </c>
      <c r="D137" s="28" t="s">
        <v>171</v>
      </c>
      <c r="E137" s="28" t="s">
        <v>172</v>
      </c>
      <c r="F137" s="29" t="s">
        <v>173</v>
      </c>
      <c r="G137" s="29" t="s">
        <v>254</v>
      </c>
      <c r="H137" s="32">
        <v>200000</v>
      </c>
      <c r="I137" s="32">
        <v>300000</v>
      </c>
      <c r="J137" s="32">
        <v>350000</v>
      </c>
      <c r="K137" s="32">
        <v>400000</v>
      </c>
      <c r="L137" s="32">
        <v>500000</v>
      </c>
      <c r="M137" s="32">
        <v>550000</v>
      </c>
      <c r="N137" s="32">
        <v>750000</v>
      </c>
      <c r="O137" s="32">
        <v>850000</v>
      </c>
      <c r="P137" s="32">
        <v>900000</v>
      </c>
      <c r="Q137" s="32">
        <v>1100000</v>
      </c>
      <c r="R137" s="32">
        <v>1400000</v>
      </c>
      <c r="S137" s="32">
        <v>1600000</v>
      </c>
    </row>
    <row r="138" spans="1:19" ht="60" x14ac:dyDescent="0.25">
      <c r="A138" s="29" t="s">
        <v>555</v>
      </c>
      <c r="B138" s="28" t="s">
        <v>176</v>
      </c>
      <c r="C138" s="28" t="s">
        <v>556</v>
      </c>
      <c r="D138" s="28" t="s">
        <v>557</v>
      </c>
      <c r="E138" s="28" t="s">
        <v>558</v>
      </c>
      <c r="F138" s="29" t="s">
        <v>76</v>
      </c>
      <c r="G138" s="29" t="s">
        <v>254</v>
      </c>
      <c r="H138" s="30">
        <v>60</v>
      </c>
      <c r="I138" s="30">
        <v>85</v>
      </c>
      <c r="J138" s="30">
        <v>110</v>
      </c>
      <c r="K138" s="30">
        <v>119.00000000000001</v>
      </c>
      <c r="L138" s="30">
        <v>127</v>
      </c>
      <c r="M138" s="30">
        <v>136</v>
      </c>
      <c r="N138" s="30">
        <v>145</v>
      </c>
      <c r="O138" s="30">
        <v>153</v>
      </c>
      <c r="P138" s="30">
        <v>170</v>
      </c>
      <c r="Q138" s="30">
        <v>179</v>
      </c>
      <c r="R138" s="30">
        <v>196</v>
      </c>
      <c r="S138" s="30">
        <v>220</v>
      </c>
    </row>
    <row r="139" spans="1:19" ht="60" x14ac:dyDescent="0.25">
      <c r="A139" s="29" t="s">
        <v>559</v>
      </c>
      <c r="B139" s="28" t="s">
        <v>176</v>
      </c>
      <c r="C139" s="28" t="s">
        <v>556</v>
      </c>
      <c r="D139" s="28" t="s">
        <v>557</v>
      </c>
      <c r="E139" s="28" t="s">
        <v>175</v>
      </c>
      <c r="F139" s="29" t="s">
        <v>76</v>
      </c>
      <c r="G139" s="29" t="s">
        <v>254</v>
      </c>
      <c r="H139" s="30">
        <v>21000</v>
      </c>
      <c r="I139" s="30">
        <v>29750</v>
      </c>
      <c r="J139" s="30">
        <v>38500</v>
      </c>
      <c r="K139" s="30">
        <v>41650.000000000007</v>
      </c>
      <c r="L139" s="30">
        <v>44450</v>
      </c>
      <c r="M139" s="30">
        <v>47600</v>
      </c>
      <c r="N139" s="30">
        <v>50750</v>
      </c>
      <c r="O139" s="30">
        <v>53550</v>
      </c>
      <c r="P139" s="30">
        <v>59500</v>
      </c>
      <c r="Q139" s="30">
        <v>62650</v>
      </c>
      <c r="R139" s="30">
        <v>68600</v>
      </c>
      <c r="S139" s="30">
        <v>77000</v>
      </c>
    </row>
    <row r="140" spans="1:19" ht="60" x14ac:dyDescent="0.25">
      <c r="A140" s="29" t="s">
        <v>560</v>
      </c>
      <c r="B140" s="28" t="s">
        <v>176</v>
      </c>
      <c r="C140" s="28" t="s">
        <v>556</v>
      </c>
      <c r="D140" s="28" t="s">
        <v>561</v>
      </c>
      <c r="E140" s="28" t="s">
        <v>562</v>
      </c>
      <c r="F140" s="29" t="s">
        <v>76</v>
      </c>
      <c r="G140" s="29" t="s">
        <v>254</v>
      </c>
      <c r="H140" s="30">
        <v>60</v>
      </c>
      <c r="I140" s="30">
        <v>80</v>
      </c>
      <c r="J140" s="30">
        <v>110</v>
      </c>
      <c r="K140" s="30">
        <v>120</v>
      </c>
      <c r="L140" s="30">
        <v>150</v>
      </c>
      <c r="M140" s="30">
        <v>180</v>
      </c>
      <c r="N140" s="30">
        <v>210</v>
      </c>
      <c r="O140" s="30">
        <v>230</v>
      </c>
      <c r="P140" s="30">
        <v>260</v>
      </c>
      <c r="Q140" s="30">
        <v>280</v>
      </c>
      <c r="R140" s="30">
        <v>300</v>
      </c>
      <c r="S140" s="30">
        <v>320</v>
      </c>
    </row>
    <row r="141" spans="1:19" ht="60" x14ac:dyDescent="0.25">
      <c r="A141" s="29" t="s">
        <v>563</v>
      </c>
      <c r="B141" s="28" t="s">
        <v>176</v>
      </c>
      <c r="C141" s="28" t="s">
        <v>556</v>
      </c>
      <c r="D141" s="28" t="s">
        <v>561</v>
      </c>
      <c r="E141" s="28" t="s">
        <v>175</v>
      </c>
      <c r="F141" s="29" t="s">
        <v>76</v>
      </c>
      <c r="G141" s="29" t="s">
        <v>254</v>
      </c>
      <c r="H141" s="30">
        <v>84000</v>
      </c>
      <c r="I141" s="30">
        <v>112000</v>
      </c>
      <c r="J141" s="30">
        <v>154000</v>
      </c>
      <c r="K141" s="30">
        <v>168000</v>
      </c>
      <c r="L141" s="30">
        <v>210000</v>
      </c>
      <c r="M141" s="30">
        <v>252000</v>
      </c>
      <c r="N141" s="30">
        <v>294000</v>
      </c>
      <c r="O141" s="30">
        <v>322000</v>
      </c>
      <c r="P141" s="30">
        <v>364000</v>
      </c>
      <c r="Q141" s="30">
        <v>392000</v>
      </c>
      <c r="R141" s="30">
        <v>420000</v>
      </c>
      <c r="S141" s="30">
        <v>448000</v>
      </c>
    </row>
    <row r="142" spans="1:19" ht="60" x14ac:dyDescent="0.25">
      <c r="A142" s="29" t="s">
        <v>564</v>
      </c>
      <c r="B142" s="28" t="s">
        <v>176</v>
      </c>
      <c r="C142" s="28" t="s">
        <v>556</v>
      </c>
      <c r="D142" s="28" t="s">
        <v>565</v>
      </c>
      <c r="E142" s="28" t="s">
        <v>566</v>
      </c>
      <c r="F142" s="29" t="s">
        <v>76</v>
      </c>
      <c r="G142" s="29" t="s">
        <v>254</v>
      </c>
      <c r="H142" s="30">
        <v>0</v>
      </c>
      <c r="I142" s="30">
        <v>0</v>
      </c>
      <c r="J142" s="30">
        <v>0</v>
      </c>
      <c r="K142" s="30">
        <v>0</v>
      </c>
      <c r="L142" s="30">
        <v>1</v>
      </c>
      <c r="M142" s="30">
        <v>0</v>
      </c>
      <c r="N142" s="30">
        <v>0</v>
      </c>
      <c r="O142" s="30">
        <v>0</v>
      </c>
      <c r="P142" s="30">
        <v>0</v>
      </c>
      <c r="Q142" s="30">
        <v>0</v>
      </c>
      <c r="R142" s="30">
        <v>0</v>
      </c>
      <c r="S142" s="30">
        <v>1</v>
      </c>
    </row>
    <row r="143" spans="1:19" ht="60" x14ac:dyDescent="0.25">
      <c r="A143" s="29" t="s">
        <v>567</v>
      </c>
      <c r="B143" s="28" t="s">
        <v>176</v>
      </c>
      <c r="C143" s="28" t="s">
        <v>556</v>
      </c>
      <c r="D143" s="28" t="s">
        <v>565</v>
      </c>
      <c r="E143" s="28" t="s">
        <v>175</v>
      </c>
      <c r="F143" s="29" t="s">
        <v>76</v>
      </c>
      <c r="G143" s="29" t="s">
        <v>254</v>
      </c>
      <c r="H143" s="30">
        <v>0</v>
      </c>
      <c r="I143" s="30">
        <v>0</v>
      </c>
      <c r="J143" s="30">
        <v>0</v>
      </c>
      <c r="K143" s="30">
        <v>0</v>
      </c>
      <c r="L143" s="30">
        <v>52500</v>
      </c>
      <c r="M143" s="30">
        <v>0</v>
      </c>
      <c r="N143" s="30">
        <v>0</v>
      </c>
      <c r="O143" s="30">
        <v>0</v>
      </c>
      <c r="P143" s="30">
        <v>0</v>
      </c>
      <c r="Q143" s="30">
        <v>0</v>
      </c>
      <c r="R143" s="30">
        <v>0</v>
      </c>
      <c r="S143" s="30">
        <v>52500</v>
      </c>
    </row>
    <row r="144" spans="1:19" ht="45" x14ac:dyDescent="0.25">
      <c r="A144" s="29" t="s">
        <v>568</v>
      </c>
      <c r="B144" s="28" t="s">
        <v>178</v>
      </c>
      <c r="C144" s="28" t="s">
        <v>569</v>
      </c>
      <c r="D144" s="28" t="s">
        <v>570</v>
      </c>
      <c r="E144" s="28" t="s">
        <v>571</v>
      </c>
      <c r="F144" s="29" t="s">
        <v>76</v>
      </c>
      <c r="G144" s="29" t="s">
        <v>254</v>
      </c>
      <c r="H144" s="30">
        <v>0</v>
      </c>
      <c r="I144" s="30">
        <v>0</v>
      </c>
      <c r="J144" s="30">
        <v>1</v>
      </c>
      <c r="K144" s="30">
        <v>0</v>
      </c>
      <c r="L144" s="30">
        <v>0</v>
      </c>
      <c r="M144" s="30">
        <v>1</v>
      </c>
      <c r="N144" s="30">
        <v>0</v>
      </c>
      <c r="O144" s="30">
        <v>0</v>
      </c>
      <c r="P144" s="30">
        <v>1</v>
      </c>
      <c r="Q144" s="30">
        <v>0</v>
      </c>
      <c r="R144" s="30">
        <v>0</v>
      </c>
      <c r="S144" s="30">
        <v>1</v>
      </c>
    </row>
    <row r="145" spans="1:19" ht="60" x14ac:dyDescent="0.25">
      <c r="A145" s="29" t="s">
        <v>572</v>
      </c>
      <c r="B145" s="28" t="s">
        <v>178</v>
      </c>
      <c r="C145" s="28" t="s">
        <v>569</v>
      </c>
      <c r="D145" s="28" t="s">
        <v>573</v>
      </c>
      <c r="E145" s="28" t="s">
        <v>574</v>
      </c>
      <c r="F145" s="29" t="s">
        <v>76</v>
      </c>
      <c r="G145" s="29" t="s">
        <v>254</v>
      </c>
      <c r="H145" s="30">
        <v>0</v>
      </c>
      <c r="I145" s="30">
        <v>0</v>
      </c>
      <c r="J145" s="30">
        <v>1</v>
      </c>
      <c r="K145" s="30">
        <v>0</v>
      </c>
      <c r="L145" s="30">
        <v>0</v>
      </c>
      <c r="M145" s="30">
        <v>1</v>
      </c>
      <c r="N145" s="30">
        <v>0</v>
      </c>
      <c r="O145" s="30">
        <v>0</v>
      </c>
      <c r="P145" s="30">
        <v>1</v>
      </c>
      <c r="Q145" s="30">
        <v>0</v>
      </c>
      <c r="R145" s="30">
        <v>0</v>
      </c>
      <c r="S145" s="30">
        <v>1</v>
      </c>
    </row>
    <row r="146" spans="1:19" ht="45" x14ac:dyDescent="0.25">
      <c r="A146" s="29" t="s">
        <v>575</v>
      </c>
      <c r="B146" s="28" t="s">
        <v>178</v>
      </c>
      <c r="C146" s="28" t="s">
        <v>569</v>
      </c>
      <c r="D146" s="28" t="s">
        <v>576</v>
      </c>
      <c r="E146" s="28" t="s">
        <v>577</v>
      </c>
      <c r="F146" s="29" t="s">
        <v>76</v>
      </c>
      <c r="G146" s="29" t="s">
        <v>254</v>
      </c>
      <c r="H146" s="30">
        <v>1</v>
      </c>
      <c r="I146" s="30">
        <v>1</v>
      </c>
      <c r="J146" s="30">
        <v>1</v>
      </c>
      <c r="K146" s="30">
        <v>1</v>
      </c>
      <c r="L146" s="30">
        <v>1</v>
      </c>
      <c r="M146" s="30">
        <v>1</v>
      </c>
      <c r="N146" s="30">
        <v>1</v>
      </c>
      <c r="O146" s="30">
        <v>1</v>
      </c>
      <c r="P146" s="30">
        <v>1</v>
      </c>
      <c r="Q146" s="30">
        <v>1</v>
      </c>
      <c r="R146" s="30">
        <v>1</v>
      </c>
      <c r="S146" s="30">
        <v>1</v>
      </c>
    </row>
    <row r="147" spans="1:19" ht="45" x14ac:dyDescent="0.25">
      <c r="A147" s="29" t="s">
        <v>578</v>
      </c>
      <c r="B147" s="28" t="s">
        <v>178</v>
      </c>
      <c r="C147" s="28" t="s">
        <v>569</v>
      </c>
      <c r="D147" s="28" t="s">
        <v>579</v>
      </c>
      <c r="E147" s="28" t="s">
        <v>580</v>
      </c>
      <c r="F147" s="29" t="s">
        <v>76</v>
      </c>
      <c r="G147" s="29" t="s">
        <v>254</v>
      </c>
      <c r="H147" s="30">
        <v>0</v>
      </c>
      <c r="I147" s="30">
        <v>0</v>
      </c>
      <c r="J147" s="30">
        <v>0</v>
      </c>
      <c r="K147" s="30">
        <v>0</v>
      </c>
      <c r="L147" s="30">
        <v>0</v>
      </c>
      <c r="M147" s="30">
        <v>1</v>
      </c>
      <c r="N147" s="30">
        <v>0</v>
      </c>
      <c r="O147" s="30">
        <v>0</v>
      </c>
      <c r="P147" s="30">
        <v>1</v>
      </c>
      <c r="Q147" s="30">
        <v>0</v>
      </c>
      <c r="R147" s="30">
        <v>0</v>
      </c>
      <c r="S147" s="30">
        <v>0</v>
      </c>
    </row>
    <row r="148" spans="1:19" ht="45" x14ac:dyDescent="0.25">
      <c r="A148" s="29" t="s">
        <v>581</v>
      </c>
      <c r="B148" s="28" t="s">
        <v>178</v>
      </c>
      <c r="C148" s="28" t="s">
        <v>569</v>
      </c>
      <c r="D148" s="28" t="s">
        <v>582</v>
      </c>
      <c r="E148" s="28" t="s">
        <v>583</v>
      </c>
      <c r="F148" s="29" t="s">
        <v>76</v>
      </c>
      <c r="G148" s="29" t="s">
        <v>254</v>
      </c>
      <c r="H148" s="30">
        <v>0</v>
      </c>
      <c r="I148" s="30">
        <v>1</v>
      </c>
      <c r="J148" s="30">
        <v>0</v>
      </c>
      <c r="K148" s="30">
        <v>1</v>
      </c>
      <c r="L148" s="30">
        <v>0</v>
      </c>
      <c r="M148" s="30">
        <v>1</v>
      </c>
      <c r="N148" s="30">
        <v>0</v>
      </c>
      <c r="O148" s="30">
        <v>1</v>
      </c>
      <c r="P148" s="30">
        <v>0</v>
      </c>
      <c r="Q148" s="30">
        <v>1</v>
      </c>
      <c r="R148" s="30">
        <v>0</v>
      </c>
      <c r="S148" s="30">
        <v>1</v>
      </c>
    </row>
    <row r="149" spans="1:19" ht="45" x14ac:dyDescent="0.25">
      <c r="A149" s="29" t="s">
        <v>584</v>
      </c>
      <c r="B149" s="28" t="s">
        <v>178</v>
      </c>
      <c r="C149" s="28" t="s">
        <v>585</v>
      </c>
      <c r="D149" s="28" t="s">
        <v>177</v>
      </c>
      <c r="E149" s="28" t="s">
        <v>586</v>
      </c>
      <c r="F149" s="29" t="s">
        <v>76</v>
      </c>
      <c r="G149" s="29" t="s">
        <v>254</v>
      </c>
      <c r="H149" s="30">
        <v>0</v>
      </c>
      <c r="I149" s="30">
        <v>0</v>
      </c>
      <c r="J149" s="30">
        <v>0</v>
      </c>
      <c r="K149" s="30">
        <v>0</v>
      </c>
      <c r="L149" s="30">
        <v>0</v>
      </c>
      <c r="M149" s="30">
        <v>1</v>
      </c>
      <c r="N149" s="30">
        <v>0</v>
      </c>
      <c r="O149" s="30">
        <v>0</v>
      </c>
      <c r="P149" s="30">
        <v>0</v>
      </c>
      <c r="Q149" s="30">
        <v>0</v>
      </c>
      <c r="R149" s="30">
        <v>0</v>
      </c>
      <c r="S149" s="30">
        <v>0</v>
      </c>
    </row>
    <row r="150" spans="1:19" ht="60" x14ac:dyDescent="0.25">
      <c r="A150" s="29" t="s">
        <v>587</v>
      </c>
      <c r="B150" s="28" t="s">
        <v>178</v>
      </c>
      <c r="C150" s="28" t="s">
        <v>588</v>
      </c>
      <c r="D150" s="28" t="s">
        <v>589</v>
      </c>
      <c r="E150" s="28" t="s">
        <v>590</v>
      </c>
      <c r="F150" s="29" t="s">
        <v>76</v>
      </c>
      <c r="G150" s="29" t="s">
        <v>254</v>
      </c>
      <c r="H150" s="30">
        <v>0</v>
      </c>
      <c r="I150" s="30">
        <v>0</v>
      </c>
      <c r="J150" s="30">
        <v>0</v>
      </c>
      <c r="K150" s="30">
        <v>0</v>
      </c>
      <c r="L150" s="30">
        <v>0</v>
      </c>
      <c r="M150" s="30">
        <v>0</v>
      </c>
      <c r="N150" s="30">
        <v>0</v>
      </c>
      <c r="O150" s="30">
        <v>0</v>
      </c>
      <c r="P150" s="30">
        <v>0</v>
      </c>
      <c r="Q150" s="30">
        <v>0</v>
      </c>
      <c r="R150" s="30">
        <v>0</v>
      </c>
      <c r="S150" s="30">
        <v>1</v>
      </c>
    </row>
    <row r="151" spans="1:19" ht="45" x14ac:dyDescent="0.25">
      <c r="A151" s="29" t="s">
        <v>591</v>
      </c>
      <c r="B151" s="28" t="s">
        <v>178</v>
      </c>
      <c r="C151" s="28" t="s">
        <v>588</v>
      </c>
      <c r="D151" s="28" t="s">
        <v>592</v>
      </c>
      <c r="E151" s="28" t="s">
        <v>593</v>
      </c>
      <c r="F151" s="29" t="s">
        <v>76</v>
      </c>
      <c r="G151" s="29" t="s">
        <v>254</v>
      </c>
      <c r="H151" s="30">
        <v>0</v>
      </c>
      <c r="I151" s="30">
        <v>0</v>
      </c>
      <c r="J151" s="30">
        <v>0</v>
      </c>
      <c r="K151" s="30">
        <v>0</v>
      </c>
      <c r="L151" s="30">
        <v>0</v>
      </c>
      <c r="M151" s="30">
        <v>0</v>
      </c>
      <c r="N151" s="30">
        <v>0</v>
      </c>
      <c r="O151" s="30">
        <v>0</v>
      </c>
      <c r="P151" s="30">
        <v>0</v>
      </c>
      <c r="Q151" s="30">
        <v>0</v>
      </c>
      <c r="R151" s="30">
        <v>0</v>
      </c>
      <c r="S151" s="30">
        <v>1</v>
      </c>
    </row>
    <row r="152" spans="1:19" ht="45" x14ac:dyDescent="0.25">
      <c r="A152" s="29" t="s">
        <v>594</v>
      </c>
      <c r="B152" s="28" t="s">
        <v>178</v>
      </c>
      <c r="C152" s="28" t="s">
        <v>588</v>
      </c>
      <c r="D152" s="28" t="s">
        <v>595</v>
      </c>
      <c r="E152" s="28" t="s">
        <v>596</v>
      </c>
      <c r="F152" s="29" t="s">
        <v>76</v>
      </c>
      <c r="G152" s="29" t="s">
        <v>254</v>
      </c>
      <c r="H152" s="30">
        <v>0</v>
      </c>
      <c r="I152" s="30">
        <v>1</v>
      </c>
      <c r="J152" s="30">
        <v>0</v>
      </c>
      <c r="K152" s="30">
        <v>1</v>
      </c>
      <c r="L152" s="30">
        <v>0</v>
      </c>
      <c r="M152" s="30">
        <v>1</v>
      </c>
      <c r="N152" s="30">
        <v>0</v>
      </c>
      <c r="O152" s="30">
        <v>1</v>
      </c>
      <c r="P152" s="30">
        <v>0</v>
      </c>
      <c r="Q152" s="30">
        <v>1</v>
      </c>
      <c r="R152" s="30">
        <v>0</v>
      </c>
      <c r="S152" s="30">
        <v>1</v>
      </c>
    </row>
    <row r="153" spans="1:19" ht="30" x14ac:dyDescent="0.25">
      <c r="A153" s="29" t="s">
        <v>597</v>
      </c>
      <c r="B153" s="28" t="s">
        <v>178</v>
      </c>
      <c r="C153" s="28" t="s">
        <v>598</v>
      </c>
      <c r="D153" s="28" t="s">
        <v>599</v>
      </c>
      <c r="E153" s="28" t="s">
        <v>600</v>
      </c>
      <c r="F153" s="29" t="s">
        <v>76</v>
      </c>
      <c r="G153" s="29" t="s">
        <v>254</v>
      </c>
      <c r="H153" s="30">
        <v>0</v>
      </c>
      <c r="I153" s="30">
        <v>0</v>
      </c>
      <c r="J153" s="30">
        <v>1</v>
      </c>
      <c r="K153" s="30">
        <v>0</v>
      </c>
      <c r="L153" s="30">
        <v>0</v>
      </c>
      <c r="M153" s="30">
        <v>1</v>
      </c>
      <c r="N153" s="30">
        <v>0</v>
      </c>
      <c r="O153" s="30">
        <v>0</v>
      </c>
      <c r="P153" s="30">
        <v>1</v>
      </c>
      <c r="Q153" s="30">
        <v>1</v>
      </c>
      <c r="R153" s="30">
        <v>0</v>
      </c>
      <c r="S153" s="30">
        <v>0</v>
      </c>
    </row>
    <row r="154" spans="1:19" ht="60" x14ac:dyDescent="0.25">
      <c r="A154" s="29" t="s">
        <v>601</v>
      </c>
      <c r="B154" s="28" t="s">
        <v>178</v>
      </c>
      <c r="C154" s="28" t="s">
        <v>602</v>
      </c>
      <c r="D154" s="28" t="s">
        <v>603</v>
      </c>
      <c r="E154" s="28" t="s">
        <v>604</v>
      </c>
      <c r="F154" s="29" t="s">
        <v>76</v>
      </c>
      <c r="G154" s="29" t="s">
        <v>254</v>
      </c>
      <c r="H154" s="30">
        <v>1</v>
      </c>
      <c r="I154" s="30">
        <v>1</v>
      </c>
      <c r="J154" s="30">
        <v>1</v>
      </c>
      <c r="K154" s="30">
        <v>1</v>
      </c>
      <c r="L154" s="30">
        <v>1</v>
      </c>
      <c r="M154" s="30">
        <v>1</v>
      </c>
      <c r="N154" s="30">
        <v>1</v>
      </c>
      <c r="O154" s="30">
        <v>1</v>
      </c>
      <c r="P154" s="30">
        <v>1</v>
      </c>
      <c r="Q154" s="30">
        <v>1</v>
      </c>
      <c r="R154" s="30">
        <v>1</v>
      </c>
      <c r="S154" s="30">
        <v>1</v>
      </c>
    </row>
    <row r="155" spans="1:19" ht="45" x14ac:dyDescent="0.25">
      <c r="A155" s="29" t="s">
        <v>605</v>
      </c>
      <c r="B155" s="28" t="s">
        <v>178</v>
      </c>
      <c r="C155" s="28" t="s">
        <v>606</v>
      </c>
      <c r="D155" s="28" t="s">
        <v>607</v>
      </c>
      <c r="E155" s="28" t="s">
        <v>608</v>
      </c>
      <c r="F155" s="29" t="s">
        <v>76</v>
      </c>
      <c r="G155" s="29" t="s">
        <v>254</v>
      </c>
      <c r="H155" s="30">
        <v>0</v>
      </c>
      <c r="I155" s="30">
        <v>0</v>
      </c>
      <c r="J155" s="30">
        <v>0</v>
      </c>
      <c r="K155" s="30">
        <v>0</v>
      </c>
      <c r="L155" s="30">
        <v>0</v>
      </c>
      <c r="M155" s="30">
        <v>0</v>
      </c>
      <c r="N155" s="30">
        <v>0</v>
      </c>
      <c r="O155" s="30">
        <v>0</v>
      </c>
      <c r="P155" s="30">
        <v>0</v>
      </c>
      <c r="Q155" s="30">
        <v>0</v>
      </c>
      <c r="R155" s="30">
        <v>1</v>
      </c>
      <c r="S155" s="30">
        <v>0</v>
      </c>
    </row>
    <row r="156" spans="1:19" ht="45" x14ac:dyDescent="0.25">
      <c r="A156" s="29" t="s">
        <v>609</v>
      </c>
      <c r="B156" s="28" t="s">
        <v>178</v>
      </c>
      <c r="C156" s="28" t="s">
        <v>606</v>
      </c>
      <c r="D156" s="28" t="s">
        <v>610</v>
      </c>
      <c r="E156" s="28" t="s">
        <v>611</v>
      </c>
      <c r="F156" s="29" t="s">
        <v>76</v>
      </c>
      <c r="G156" s="29" t="s">
        <v>254</v>
      </c>
      <c r="H156" s="30">
        <v>0</v>
      </c>
      <c r="I156" s="30">
        <v>0</v>
      </c>
      <c r="J156" s="30">
        <v>0</v>
      </c>
      <c r="K156" s="30">
        <v>0</v>
      </c>
      <c r="L156" s="30">
        <v>0</v>
      </c>
      <c r="M156" s="30">
        <v>0</v>
      </c>
      <c r="N156" s="30">
        <v>0</v>
      </c>
      <c r="O156" s="30">
        <v>0</v>
      </c>
      <c r="P156" s="30">
        <v>0</v>
      </c>
      <c r="Q156" s="30">
        <v>0</v>
      </c>
      <c r="R156" s="30">
        <v>0</v>
      </c>
      <c r="S156" s="30">
        <v>1</v>
      </c>
    </row>
    <row r="157" spans="1:19" ht="60" x14ac:dyDescent="0.25">
      <c r="A157" s="29" t="s">
        <v>612</v>
      </c>
      <c r="B157" s="28" t="s">
        <v>178</v>
      </c>
      <c r="C157" s="28" t="s">
        <v>613</v>
      </c>
      <c r="D157" s="28" t="s">
        <v>614</v>
      </c>
      <c r="E157" s="28" t="s">
        <v>615</v>
      </c>
      <c r="F157" s="29" t="s">
        <v>76</v>
      </c>
      <c r="G157" s="29" t="s">
        <v>254</v>
      </c>
      <c r="H157" s="30">
        <v>0</v>
      </c>
      <c r="I157" s="30">
        <v>0</v>
      </c>
      <c r="J157" s="30">
        <v>1</v>
      </c>
      <c r="K157" s="30">
        <v>0</v>
      </c>
      <c r="L157" s="30">
        <v>0</v>
      </c>
      <c r="M157" s="30">
        <v>0</v>
      </c>
      <c r="N157" s="30">
        <v>0</v>
      </c>
      <c r="O157" s="30">
        <v>0</v>
      </c>
      <c r="P157" s="30">
        <v>0</v>
      </c>
      <c r="Q157" s="30">
        <v>0</v>
      </c>
      <c r="R157" s="30">
        <v>0</v>
      </c>
      <c r="S157" s="30">
        <v>0</v>
      </c>
    </row>
    <row r="158" spans="1:19" ht="45" x14ac:dyDescent="0.25">
      <c r="A158" s="29" t="s">
        <v>616</v>
      </c>
      <c r="B158" s="28" t="s">
        <v>178</v>
      </c>
      <c r="C158" s="28" t="s">
        <v>613</v>
      </c>
      <c r="D158" s="28" t="s">
        <v>617</v>
      </c>
      <c r="E158" s="28" t="s">
        <v>618</v>
      </c>
      <c r="F158" s="29" t="s">
        <v>76</v>
      </c>
      <c r="G158" s="29" t="s">
        <v>254</v>
      </c>
      <c r="H158" s="30">
        <v>0</v>
      </c>
      <c r="I158" s="30">
        <v>0</v>
      </c>
      <c r="J158" s="30">
        <v>1</v>
      </c>
      <c r="K158" s="30">
        <v>0</v>
      </c>
      <c r="L158" s="30">
        <v>0</v>
      </c>
      <c r="M158" s="30">
        <v>1</v>
      </c>
      <c r="N158" s="30">
        <v>0</v>
      </c>
      <c r="O158" s="30">
        <v>0</v>
      </c>
      <c r="P158" s="30">
        <v>1</v>
      </c>
      <c r="Q158" s="30">
        <v>0</v>
      </c>
      <c r="R158" s="30">
        <v>0</v>
      </c>
      <c r="S158" s="30">
        <v>1</v>
      </c>
    </row>
    <row r="159" spans="1:19" ht="75" x14ac:dyDescent="0.25">
      <c r="A159" s="29" t="s">
        <v>619</v>
      </c>
      <c r="B159" s="28" t="s">
        <v>178</v>
      </c>
      <c r="C159" s="28" t="s">
        <v>620</v>
      </c>
      <c r="D159" s="28" t="s">
        <v>621</v>
      </c>
      <c r="E159" s="28" t="s">
        <v>622</v>
      </c>
      <c r="F159" s="29" t="s">
        <v>76</v>
      </c>
      <c r="G159" s="29" t="s">
        <v>254</v>
      </c>
      <c r="H159" s="30">
        <v>0</v>
      </c>
      <c r="I159" s="30">
        <v>0</v>
      </c>
      <c r="J159" s="30">
        <v>0</v>
      </c>
      <c r="K159" s="30">
        <v>0</v>
      </c>
      <c r="L159" s="30">
        <v>0</v>
      </c>
      <c r="M159" s="30">
        <v>1</v>
      </c>
      <c r="N159" s="30">
        <v>0</v>
      </c>
      <c r="O159" s="30">
        <v>0</v>
      </c>
      <c r="P159" s="30">
        <v>0</v>
      </c>
      <c r="Q159" s="30">
        <v>0</v>
      </c>
      <c r="R159" s="30">
        <v>0</v>
      </c>
      <c r="S159" s="30">
        <v>1</v>
      </c>
    </row>
    <row r="160" spans="1:19" ht="45" x14ac:dyDescent="0.25">
      <c r="A160" s="29" t="s">
        <v>623</v>
      </c>
      <c r="B160" s="28" t="s">
        <v>186</v>
      </c>
      <c r="C160" s="28" t="s">
        <v>198</v>
      </c>
      <c r="D160" s="28" t="s">
        <v>179</v>
      </c>
      <c r="E160" s="28" t="s">
        <v>180</v>
      </c>
      <c r="F160" s="29" t="s">
        <v>76</v>
      </c>
      <c r="G160" s="29" t="s">
        <v>254</v>
      </c>
      <c r="H160" s="30">
        <v>0</v>
      </c>
      <c r="I160" s="30">
        <v>1</v>
      </c>
      <c r="J160" s="30">
        <v>0</v>
      </c>
      <c r="K160" s="30">
        <v>0</v>
      </c>
      <c r="L160" s="30">
        <v>0</v>
      </c>
      <c r="M160" s="30">
        <v>0</v>
      </c>
      <c r="N160" s="30">
        <v>1</v>
      </c>
      <c r="O160" s="30">
        <v>0</v>
      </c>
      <c r="P160" s="30">
        <v>0</v>
      </c>
      <c r="Q160" s="30">
        <v>0</v>
      </c>
      <c r="R160" s="30">
        <v>1</v>
      </c>
      <c r="S160" s="30">
        <v>0</v>
      </c>
    </row>
    <row r="161" spans="1:19" ht="30" x14ac:dyDescent="0.25">
      <c r="A161" s="29" t="s">
        <v>624</v>
      </c>
      <c r="B161" s="28" t="s">
        <v>186</v>
      </c>
      <c r="C161" s="28" t="s">
        <v>199</v>
      </c>
      <c r="D161" s="28" t="s">
        <v>181</v>
      </c>
      <c r="E161" s="28" t="s">
        <v>182</v>
      </c>
      <c r="F161" s="29" t="s">
        <v>76</v>
      </c>
      <c r="G161" s="29" t="s">
        <v>254</v>
      </c>
      <c r="H161" s="30">
        <v>1</v>
      </c>
      <c r="I161" s="30">
        <v>1</v>
      </c>
      <c r="J161" s="30">
        <v>1</v>
      </c>
      <c r="K161" s="30">
        <v>1</v>
      </c>
      <c r="L161" s="30">
        <v>1</v>
      </c>
      <c r="M161" s="30">
        <v>1</v>
      </c>
      <c r="N161" s="30">
        <v>1</v>
      </c>
      <c r="O161" s="30">
        <v>1</v>
      </c>
      <c r="P161" s="30">
        <v>1</v>
      </c>
      <c r="Q161" s="30">
        <v>1</v>
      </c>
      <c r="R161" s="30">
        <v>1</v>
      </c>
      <c r="S161" s="30">
        <v>1</v>
      </c>
    </row>
    <row r="162" spans="1:19" ht="45" x14ac:dyDescent="0.25">
      <c r="A162" s="29" t="s">
        <v>625</v>
      </c>
      <c r="B162" s="28" t="s">
        <v>186</v>
      </c>
      <c r="C162" s="28" t="s">
        <v>200</v>
      </c>
      <c r="D162" s="28" t="s">
        <v>183</v>
      </c>
      <c r="E162" s="28" t="s">
        <v>184</v>
      </c>
      <c r="F162" s="29" t="s">
        <v>76</v>
      </c>
      <c r="G162" s="29" t="s">
        <v>254</v>
      </c>
      <c r="H162" s="30">
        <v>4</v>
      </c>
      <c r="I162" s="30">
        <v>4</v>
      </c>
      <c r="J162" s="30">
        <v>4</v>
      </c>
      <c r="K162" s="30">
        <v>4</v>
      </c>
      <c r="L162" s="30">
        <v>4</v>
      </c>
      <c r="M162" s="30">
        <v>4</v>
      </c>
      <c r="N162" s="30">
        <v>4</v>
      </c>
      <c r="O162" s="30">
        <v>4</v>
      </c>
      <c r="P162" s="30">
        <v>4</v>
      </c>
      <c r="Q162" s="30">
        <v>4</v>
      </c>
      <c r="R162" s="30">
        <v>4</v>
      </c>
      <c r="S162" s="30">
        <v>4</v>
      </c>
    </row>
    <row r="163" spans="1:19" ht="45" x14ac:dyDescent="0.25">
      <c r="A163" s="29" t="s">
        <v>626</v>
      </c>
      <c r="B163" s="28" t="s">
        <v>186</v>
      </c>
      <c r="C163" s="28" t="s">
        <v>200</v>
      </c>
      <c r="D163" s="28" t="s">
        <v>185</v>
      </c>
      <c r="E163" s="28" t="s">
        <v>180</v>
      </c>
      <c r="F163" s="29" t="s">
        <v>76</v>
      </c>
      <c r="G163" s="29" t="s">
        <v>254</v>
      </c>
      <c r="H163" s="30">
        <v>2</v>
      </c>
      <c r="I163" s="30">
        <v>2</v>
      </c>
      <c r="J163" s="30">
        <v>2</v>
      </c>
      <c r="K163" s="30">
        <v>2</v>
      </c>
      <c r="L163" s="30">
        <v>2</v>
      </c>
      <c r="M163" s="30">
        <v>2</v>
      </c>
      <c r="N163" s="30">
        <v>2</v>
      </c>
      <c r="O163" s="30">
        <v>2</v>
      </c>
      <c r="P163" s="30">
        <v>2</v>
      </c>
      <c r="Q163" s="30">
        <v>2</v>
      </c>
      <c r="R163" s="30">
        <v>2</v>
      </c>
      <c r="S163" s="30">
        <v>2</v>
      </c>
    </row>
    <row r="164" spans="1:19" ht="75" x14ac:dyDescent="0.25">
      <c r="A164" s="29" t="s">
        <v>627</v>
      </c>
      <c r="B164" s="28" t="s">
        <v>188</v>
      </c>
      <c r="C164" s="28" t="s">
        <v>628</v>
      </c>
      <c r="D164" s="28" t="s">
        <v>629</v>
      </c>
      <c r="E164" s="28" t="s">
        <v>187</v>
      </c>
      <c r="F164" s="29" t="s">
        <v>76</v>
      </c>
      <c r="G164" s="29" t="s">
        <v>254</v>
      </c>
      <c r="H164" s="30">
        <v>1</v>
      </c>
      <c r="I164" s="30">
        <v>1</v>
      </c>
      <c r="J164" s="30">
        <v>1</v>
      </c>
      <c r="K164" s="30">
        <v>1</v>
      </c>
      <c r="L164" s="30">
        <v>1</v>
      </c>
      <c r="M164" s="30">
        <v>1</v>
      </c>
      <c r="N164" s="30">
        <v>1</v>
      </c>
      <c r="O164" s="30">
        <v>1</v>
      </c>
      <c r="P164" s="30">
        <v>1</v>
      </c>
      <c r="Q164" s="30">
        <v>1</v>
      </c>
      <c r="R164" s="30">
        <v>1</v>
      </c>
      <c r="S164" s="30">
        <v>1</v>
      </c>
    </row>
    <row r="165" spans="1:19" ht="60" x14ac:dyDescent="0.25">
      <c r="A165" s="29" t="s">
        <v>630</v>
      </c>
      <c r="B165" s="28" t="s">
        <v>188</v>
      </c>
      <c r="C165" s="28" t="s">
        <v>628</v>
      </c>
      <c r="D165" s="28" t="s">
        <v>631</v>
      </c>
      <c r="E165" s="28" t="s">
        <v>632</v>
      </c>
      <c r="F165" s="29" t="s">
        <v>77</v>
      </c>
      <c r="G165" s="29" t="s">
        <v>279</v>
      </c>
      <c r="H165" s="34">
        <v>1</v>
      </c>
      <c r="I165" s="34">
        <v>1</v>
      </c>
      <c r="J165" s="34">
        <v>1</v>
      </c>
      <c r="K165" s="34">
        <v>1</v>
      </c>
      <c r="L165" s="34">
        <v>1</v>
      </c>
      <c r="M165" s="34">
        <v>1</v>
      </c>
      <c r="N165" s="34">
        <v>1</v>
      </c>
      <c r="O165" s="34">
        <v>1</v>
      </c>
      <c r="P165" s="34">
        <v>1</v>
      </c>
      <c r="Q165" s="34">
        <v>1</v>
      </c>
      <c r="R165" s="34">
        <v>1</v>
      </c>
      <c r="S165" s="34">
        <v>1</v>
      </c>
    </row>
    <row r="166" spans="1:19" ht="45" x14ac:dyDescent="0.25">
      <c r="A166" s="29" t="s">
        <v>633</v>
      </c>
      <c r="B166" s="28" t="s">
        <v>188</v>
      </c>
      <c r="C166" s="28" t="s">
        <v>634</v>
      </c>
      <c r="D166" s="28" t="s">
        <v>635</v>
      </c>
      <c r="E166" s="28" t="s">
        <v>636</v>
      </c>
      <c r="F166" s="29" t="s">
        <v>76</v>
      </c>
      <c r="G166" s="29" t="s">
        <v>254</v>
      </c>
      <c r="H166" s="30">
        <v>0</v>
      </c>
      <c r="I166" s="30">
        <v>0</v>
      </c>
      <c r="J166" s="30">
        <v>2</v>
      </c>
      <c r="K166" s="30">
        <v>0</v>
      </c>
      <c r="L166" s="30">
        <v>0</v>
      </c>
      <c r="M166" s="30">
        <v>2</v>
      </c>
      <c r="N166" s="30">
        <v>0</v>
      </c>
      <c r="O166" s="30">
        <v>0</v>
      </c>
      <c r="P166" s="30">
        <v>2</v>
      </c>
      <c r="Q166" s="30">
        <v>0</v>
      </c>
      <c r="R166" s="30">
        <v>0</v>
      </c>
      <c r="S166" s="30">
        <v>2</v>
      </c>
    </row>
    <row r="167" spans="1:19" ht="45" x14ac:dyDescent="0.25">
      <c r="A167" s="29" t="s">
        <v>637</v>
      </c>
      <c r="B167" s="28" t="s">
        <v>188</v>
      </c>
      <c r="C167" s="28" t="s">
        <v>634</v>
      </c>
      <c r="D167" s="28" t="s">
        <v>638</v>
      </c>
      <c r="E167" s="28" t="s">
        <v>639</v>
      </c>
      <c r="F167" s="29" t="s">
        <v>76</v>
      </c>
      <c r="G167" s="29" t="s">
        <v>254</v>
      </c>
      <c r="H167" s="30">
        <v>0</v>
      </c>
      <c r="I167" s="30">
        <v>0</v>
      </c>
      <c r="J167" s="30">
        <v>0</v>
      </c>
      <c r="K167" s="30">
        <v>0</v>
      </c>
      <c r="L167" s="30">
        <v>0</v>
      </c>
      <c r="M167" s="30">
        <v>0</v>
      </c>
      <c r="N167" s="30">
        <v>1</v>
      </c>
      <c r="O167" s="30">
        <v>0</v>
      </c>
      <c r="P167" s="30">
        <v>0</v>
      </c>
      <c r="Q167" s="30">
        <v>0</v>
      </c>
      <c r="R167" s="30">
        <v>0</v>
      </c>
      <c r="S167" s="30">
        <v>1</v>
      </c>
    </row>
    <row r="168" spans="1:19" ht="45" x14ac:dyDescent="0.25">
      <c r="A168" s="29" t="s">
        <v>640</v>
      </c>
      <c r="B168" s="28" t="s">
        <v>188</v>
      </c>
      <c r="C168" s="28" t="s">
        <v>634</v>
      </c>
      <c r="D168" s="28" t="s">
        <v>641</v>
      </c>
      <c r="E168" s="28" t="s">
        <v>642</v>
      </c>
      <c r="F168" s="29" t="s">
        <v>76</v>
      </c>
      <c r="G168" s="29" t="s">
        <v>254</v>
      </c>
      <c r="H168" s="30">
        <v>1</v>
      </c>
      <c r="I168" s="30">
        <v>1</v>
      </c>
      <c r="J168" s="30">
        <v>1</v>
      </c>
      <c r="K168" s="30">
        <v>1</v>
      </c>
      <c r="L168" s="30">
        <v>1</v>
      </c>
      <c r="M168" s="30">
        <v>1</v>
      </c>
      <c r="N168" s="30">
        <v>1</v>
      </c>
      <c r="O168" s="30">
        <v>1</v>
      </c>
      <c r="P168" s="30">
        <v>1</v>
      </c>
      <c r="Q168" s="30">
        <v>1</v>
      </c>
      <c r="R168" s="30">
        <v>1</v>
      </c>
      <c r="S168" s="30">
        <v>1</v>
      </c>
    </row>
    <row r="169" spans="1:19" ht="90" x14ac:dyDescent="0.25">
      <c r="A169" s="29" t="s">
        <v>643</v>
      </c>
      <c r="B169" s="28" t="s">
        <v>188</v>
      </c>
      <c r="C169" s="28" t="s">
        <v>644</v>
      </c>
      <c r="D169" s="28" t="s">
        <v>645</v>
      </c>
      <c r="E169" s="28" t="s">
        <v>646</v>
      </c>
      <c r="F169" s="29" t="s">
        <v>76</v>
      </c>
      <c r="G169" s="29" t="s">
        <v>254</v>
      </c>
      <c r="H169" s="30">
        <v>0</v>
      </c>
      <c r="I169" s="30">
        <v>0</v>
      </c>
      <c r="J169" s="30">
        <v>0</v>
      </c>
      <c r="K169" s="30">
        <v>0</v>
      </c>
      <c r="L169" s="30">
        <v>0</v>
      </c>
      <c r="M169" s="30">
        <v>0</v>
      </c>
      <c r="N169" s="30">
        <v>1</v>
      </c>
      <c r="O169" s="30">
        <v>0</v>
      </c>
      <c r="P169" s="30">
        <v>0</v>
      </c>
      <c r="Q169" s="30">
        <v>0</v>
      </c>
      <c r="R169" s="30">
        <v>0</v>
      </c>
      <c r="S169" s="30">
        <v>0</v>
      </c>
    </row>
    <row r="170" spans="1:19" ht="60" x14ac:dyDescent="0.25">
      <c r="A170" s="29" t="s">
        <v>647</v>
      </c>
      <c r="B170" s="28" t="s">
        <v>188</v>
      </c>
      <c r="C170" s="28" t="s">
        <v>644</v>
      </c>
      <c r="D170" s="28" t="s">
        <v>648</v>
      </c>
      <c r="E170" s="28" t="s">
        <v>649</v>
      </c>
      <c r="F170" s="29" t="s">
        <v>76</v>
      </c>
      <c r="G170" s="29" t="s">
        <v>254</v>
      </c>
      <c r="H170" s="30">
        <v>0</v>
      </c>
      <c r="I170" s="30">
        <v>0</v>
      </c>
      <c r="J170" s="30">
        <v>0</v>
      </c>
      <c r="K170" s="30">
        <v>0</v>
      </c>
      <c r="L170" s="30">
        <v>0</v>
      </c>
      <c r="M170" s="30">
        <v>0</v>
      </c>
      <c r="N170" s="30">
        <v>1</v>
      </c>
      <c r="O170" s="30">
        <v>0</v>
      </c>
      <c r="P170" s="30">
        <v>0</v>
      </c>
      <c r="Q170" s="30">
        <v>0</v>
      </c>
      <c r="R170" s="30">
        <v>0</v>
      </c>
      <c r="S170" s="30">
        <v>0</v>
      </c>
    </row>
  </sheetData>
  <sheetProtection sheet="1" objects="1" scenarios="1" autoFilter="0"/>
  <dataValidations count="2">
    <dataValidation type="list" allowBlank="1" showInputMessage="1" showErrorMessage="1" sqref="G2:G170">
      <formula1>"Suma,Promedio,Acumulativo"</formula1>
    </dataValidation>
    <dataValidation type="list" allowBlank="1" showInputMessage="1" showErrorMessage="1" sqref="F2:F170">
      <formula1>"Unidad,Porcentaje,Monetario"</formula1>
    </dataValidation>
  </dataValidations>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9" width="18.7109375" style="28"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6">
        <v>21</v>
      </c>
      <c r="I2" s="36">
        <v>28</v>
      </c>
      <c r="J2" s="36">
        <v>29</v>
      </c>
      <c r="K2" s="36"/>
      <c r="L2" s="36"/>
      <c r="M2" s="36"/>
      <c r="N2" s="36"/>
      <c r="O2" s="36"/>
      <c r="P2" s="36"/>
      <c r="Q2" s="36"/>
      <c r="R2" s="36"/>
      <c r="S2" s="36"/>
    </row>
    <row r="3" spans="1:19" ht="30" x14ac:dyDescent="0.25">
      <c r="A3" s="29" t="s">
        <v>255</v>
      </c>
      <c r="B3" s="28" t="s">
        <v>72</v>
      </c>
      <c r="C3" s="28" t="s">
        <v>202</v>
      </c>
      <c r="D3" s="28" t="s">
        <v>48</v>
      </c>
      <c r="E3" s="28" t="s">
        <v>49</v>
      </c>
      <c r="F3" s="29" t="s">
        <v>76</v>
      </c>
      <c r="G3" s="29" t="s">
        <v>254</v>
      </c>
      <c r="H3" s="36">
        <v>43</v>
      </c>
      <c r="I3" s="36">
        <v>54</v>
      </c>
      <c r="J3" s="36">
        <v>50</v>
      </c>
      <c r="K3" s="36"/>
      <c r="L3" s="36"/>
      <c r="M3" s="36"/>
      <c r="N3" s="36"/>
      <c r="O3" s="36"/>
      <c r="P3" s="36"/>
      <c r="Q3" s="36"/>
      <c r="R3" s="36"/>
      <c r="S3" s="36"/>
    </row>
    <row r="4" spans="1:19" ht="30" x14ac:dyDescent="0.25">
      <c r="A4" s="29" t="s">
        <v>256</v>
      </c>
      <c r="B4" s="28" t="s">
        <v>72</v>
      </c>
      <c r="C4" s="28" t="s">
        <v>202</v>
      </c>
      <c r="D4" s="28" t="s">
        <v>50</v>
      </c>
      <c r="E4" s="28" t="s">
        <v>51</v>
      </c>
      <c r="F4" s="29" t="s">
        <v>76</v>
      </c>
      <c r="G4" s="29" t="s">
        <v>254</v>
      </c>
      <c r="H4" s="36">
        <v>576</v>
      </c>
      <c r="I4" s="36">
        <v>523</v>
      </c>
      <c r="J4" s="36">
        <v>857</v>
      </c>
      <c r="K4" s="36"/>
      <c r="L4" s="36"/>
      <c r="M4" s="36"/>
      <c r="N4" s="36"/>
      <c r="O4" s="36"/>
      <c r="P4" s="36"/>
      <c r="Q4" s="36"/>
      <c r="R4" s="36"/>
      <c r="S4" s="36"/>
    </row>
    <row r="5" spans="1:19" ht="30" x14ac:dyDescent="0.25">
      <c r="A5" s="29" t="s">
        <v>257</v>
      </c>
      <c r="B5" s="28" t="s">
        <v>72</v>
      </c>
      <c r="C5" s="28" t="s">
        <v>202</v>
      </c>
      <c r="D5" s="28" t="s">
        <v>52</v>
      </c>
      <c r="E5" s="28" t="s">
        <v>53</v>
      </c>
      <c r="F5" s="29" t="s">
        <v>76</v>
      </c>
      <c r="G5" s="29" t="s">
        <v>254</v>
      </c>
      <c r="H5" s="36">
        <v>0</v>
      </c>
      <c r="I5" s="36">
        <v>0</v>
      </c>
      <c r="J5" s="36">
        <v>1</v>
      </c>
      <c r="K5" s="36"/>
      <c r="L5" s="36"/>
      <c r="M5" s="36"/>
      <c r="N5" s="36"/>
      <c r="O5" s="36"/>
      <c r="P5" s="36"/>
      <c r="Q5" s="36"/>
      <c r="R5" s="36"/>
      <c r="S5" s="36"/>
    </row>
    <row r="6" spans="1:19" ht="30" x14ac:dyDescent="0.25">
      <c r="A6" s="29" t="s">
        <v>258</v>
      </c>
      <c r="B6" s="28" t="s">
        <v>72</v>
      </c>
      <c r="C6" s="28" t="s">
        <v>202</v>
      </c>
      <c r="D6" s="28" t="s">
        <v>54</v>
      </c>
      <c r="E6" s="28" t="s">
        <v>55</v>
      </c>
      <c r="F6" s="29" t="s">
        <v>76</v>
      </c>
      <c r="G6" s="29" t="s">
        <v>254</v>
      </c>
      <c r="H6" s="36">
        <v>1</v>
      </c>
      <c r="I6" s="36">
        <v>1</v>
      </c>
      <c r="J6" s="36">
        <v>1</v>
      </c>
      <c r="K6" s="36"/>
      <c r="L6" s="36"/>
      <c r="M6" s="36"/>
      <c r="N6" s="36"/>
      <c r="O6" s="36"/>
      <c r="P6" s="36"/>
      <c r="Q6" s="36"/>
      <c r="R6" s="36"/>
      <c r="S6" s="36"/>
    </row>
    <row r="7" spans="1:19" ht="45" x14ac:dyDescent="0.25">
      <c r="A7" s="29" t="s">
        <v>259</v>
      </c>
      <c r="B7" s="28" t="s">
        <v>72</v>
      </c>
      <c r="C7" s="28" t="s">
        <v>202</v>
      </c>
      <c r="D7" s="28" t="s">
        <v>56</v>
      </c>
      <c r="E7" s="28" t="s">
        <v>260</v>
      </c>
      <c r="F7" s="29" t="s">
        <v>76</v>
      </c>
      <c r="G7" s="29" t="s">
        <v>254</v>
      </c>
      <c r="H7" s="36">
        <v>60</v>
      </c>
      <c r="I7" s="36">
        <v>3</v>
      </c>
      <c r="J7" s="36">
        <v>3</v>
      </c>
      <c r="K7" s="36"/>
      <c r="L7" s="36"/>
      <c r="M7" s="36"/>
      <c r="N7" s="36"/>
      <c r="O7" s="36"/>
      <c r="P7" s="36"/>
      <c r="Q7" s="36"/>
      <c r="R7" s="36"/>
      <c r="S7" s="36"/>
    </row>
    <row r="8" spans="1:19" ht="30" x14ac:dyDescent="0.25">
      <c r="A8" s="29" t="s">
        <v>261</v>
      </c>
      <c r="B8" s="28" t="s">
        <v>72</v>
      </c>
      <c r="C8" s="28" t="s">
        <v>202</v>
      </c>
      <c r="D8" s="28" t="s">
        <v>57</v>
      </c>
      <c r="E8" s="28" t="s">
        <v>58</v>
      </c>
      <c r="F8" s="29" t="s">
        <v>76</v>
      </c>
      <c r="G8" s="29" t="s">
        <v>254</v>
      </c>
      <c r="H8" s="36">
        <v>1</v>
      </c>
      <c r="I8" s="36">
        <v>88</v>
      </c>
      <c r="J8" s="36">
        <v>87</v>
      </c>
      <c r="K8" s="36"/>
      <c r="L8" s="36"/>
      <c r="M8" s="36"/>
      <c r="N8" s="36"/>
      <c r="O8" s="36"/>
      <c r="P8" s="36"/>
      <c r="Q8" s="36"/>
      <c r="R8" s="36"/>
      <c r="S8" s="36"/>
    </row>
    <row r="9" spans="1:19" ht="30" x14ac:dyDescent="0.25">
      <c r="A9" s="29" t="s">
        <v>262</v>
      </c>
      <c r="B9" s="28" t="s">
        <v>72</v>
      </c>
      <c r="C9" s="28" t="s">
        <v>202</v>
      </c>
      <c r="D9" s="28" t="s">
        <v>59</v>
      </c>
      <c r="E9" s="28" t="s">
        <v>60</v>
      </c>
      <c r="F9" s="29" t="s">
        <v>76</v>
      </c>
      <c r="G9" s="29" t="s">
        <v>254</v>
      </c>
      <c r="H9" s="36">
        <v>90</v>
      </c>
      <c r="I9" s="36">
        <v>1</v>
      </c>
      <c r="J9" s="36">
        <v>5</v>
      </c>
      <c r="K9" s="36"/>
      <c r="L9" s="36"/>
      <c r="M9" s="36"/>
      <c r="N9" s="36"/>
      <c r="O9" s="36"/>
      <c r="P9" s="36"/>
      <c r="Q9" s="36"/>
      <c r="R9" s="36"/>
      <c r="S9" s="36"/>
    </row>
    <row r="10" spans="1:19" ht="30" x14ac:dyDescent="0.25">
      <c r="A10" s="29" t="s">
        <v>263</v>
      </c>
      <c r="B10" s="28" t="s">
        <v>72</v>
      </c>
      <c r="C10" s="28" t="s">
        <v>202</v>
      </c>
      <c r="D10" s="28" t="s">
        <v>264</v>
      </c>
      <c r="E10" s="28" t="s">
        <v>265</v>
      </c>
      <c r="F10" s="29" t="s">
        <v>76</v>
      </c>
      <c r="G10" s="29" t="s">
        <v>254</v>
      </c>
      <c r="H10" s="36">
        <v>1</v>
      </c>
      <c r="I10" s="36">
        <v>0</v>
      </c>
      <c r="J10" s="36">
        <v>10</v>
      </c>
      <c r="K10" s="36"/>
      <c r="L10" s="36"/>
      <c r="M10" s="36"/>
      <c r="N10" s="36"/>
      <c r="O10" s="36"/>
      <c r="P10" s="36"/>
      <c r="Q10" s="36"/>
      <c r="R10" s="36"/>
      <c r="S10" s="36"/>
    </row>
    <row r="11" spans="1:19" ht="45" x14ac:dyDescent="0.25">
      <c r="A11" s="29" t="s">
        <v>266</v>
      </c>
      <c r="B11" s="28" t="s">
        <v>72</v>
      </c>
      <c r="C11" s="28" t="s">
        <v>202</v>
      </c>
      <c r="D11" s="28" t="s">
        <v>267</v>
      </c>
      <c r="E11" s="28" t="s">
        <v>61</v>
      </c>
      <c r="F11" s="29" t="s">
        <v>76</v>
      </c>
      <c r="G11" s="29" t="s">
        <v>254</v>
      </c>
      <c r="H11" s="36">
        <v>3</v>
      </c>
      <c r="I11" s="36">
        <v>2</v>
      </c>
      <c r="J11" s="36">
        <v>4</v>
      </c>
      <c r="K11" s="36"/>
      <c r="L11" s="36"/>
      <c r="M11" s="36"/>
      <c r="N11" s="36"/>
      <c r="O11" s="36"/>
      <c r="P11" s="36"/>
      <c r="Q11" s="36"/>
      <c r="R11" s="36"/>
      <c r="S11" s="36"/>
    </row>
    <row r="12" spans="1:19" ht="30" x14ac:dyDescent="0.25">
      <c r="A12" s="29" t="s">
        <v>268</v>
      </c>
      <c r="B12" s="28" t="s">
        <v>72</v>
      </c>
      <c r="C12" s="28" t="s">
        <v>203</v>
      </c>
      <c r="D12" s="28" t="s">
        <v>62</v>
      </c>
      <c r="E12" s="28" t="s">
        <v>63</v>
      </c>
      <c r="F12" s="29" t="s">
        <v>76</v>
      </c>
      <c r="G12" s="29" t="s">
        <v>254</v>
      </c>
      <c r="H12" s="36">
        <v>8</v>
      </c>
      <c r="I12" s="36">
        <v>4</v>
      </c>
      <c r="J12" s="36">
        <v>4</v>
      </c>
      <c r="K12" s="36"/>
      <c r="L12" s="36"/>
      <c r="M12" s="36"/>
      <c r="N12" s="36"/>
      <c r="O12" s="36"/>
      <c r="P12" s="36"/>
      <c r="Q12" s="36"/>
      <c r="R12" s="36"/>
      <c r="S12" s="36"/>
    </row>
    <row r="13" spans="1:19" ht="30" x14ac:dyDescent="0.25">
      <c r="A13" s="29" t="s">
        <v>269</v>
      </c>
      <c r="B13" s="28" t="s">
        <v>72</v>
      </c>
      <c r="C13" s="28" t="s">
        <v>204</v>
      </c>
      <c r="D13" s="28" t="s">
        <v>64</v>
      </c>
      <c r="E13" s="28" t="s">
        <v>65</v>
      </c>
      <c r="F13" s="29" t="s">
        <v>76</v>
      </c>
      <c r="G13" s="29" t="s">
        <v>254</v>
      </c>
      <c r="H13" s="36">
        <v>22</v>
      </c>
      <c r="I13" s="36">
        <v>22</v>
      </c>
      <c r="J13" s="36">
        <v>23</v>
      </c>
      <c r="K13" s="36"/>
      <c r="L13" s="36"/>
      <c r="M13" s="36"/>
      <c r="N13" s="36"/>
      <c r="O13" s="36"/>
      <c r="P13" s="36"/>
      <c r="Q13" s="36"/>
      <c r="R13" s="36"/>
      <c r="S13" s="36"/>
    </row>
    <row r="14" spans="1:19" ht="30" x14ac:dyDescent="0.25">
      <c r="A14" s="29" t="s">
        <v>270</v>
      </c>
      <c r="B14" s="28" t="s">
        <v>72</v>
      </c>
      <c r="C14" s="28" t="s">
        <v>205</v>
      </c>
      <c r="D14" s="28" t="s">
        <v>66</v>
      </c>
      <c r="E14" s="28" t="s">
        <v>67</v>
      </c>
      <c r="F14" s="29" t="s">
        <v>76</v>
      </c>
      <c r="G14" s="29" t="s">
        <v>254</v>
      </c>
      <c r="H14" s="36">
        <v>60</v>
      </c>
      <c r="I14" s="36">
        <v>60</v>
      </c>
      <c r="J14" s="36">
        <v>60</v>
      </c>
      <c r="K14" s="36"/>
      <c r="L14" s="36"/>
      <c r="M14" s="36"/>
      <c r="N14" s="36"/>
      <c r="O14" s="36"/>
      <c r="P14" s="36"/>
      <c r="Q14" s="36"/>
      <c r="R14" s="36"/>
      <c r="S14" s="36"/>
    </row>
    <row r="15" spans="1:19" ht="30" x14ac:dyDescent="0.25">
      <c r="A15" s="29" t="s">
        <v>271</v>
      </c>
      <c r="B15" s="28" t="s">
        <v>72</v>
      </c>
      <c r="C15" s="28" t="s">
        <v>206</v>
      </c>
      <c r="D15" s="28" t="s">
        <v>68</v>
      </c>
      <c r="E15" s="28" t="s">
        <v>69</v>
      </c>
      <c r="F15" s="29" t="s">
        <v>76</v>
      </c>
      <c r="G15" s="29" t="s">
        <v>254</v>
      </c>
      <c r="H15" s="36">
        <v>1</v>
      </c>
      <c r="I15" s="36">
        <v>3</v>
      </c>
      <c r="J15" s="36">
        <v>4</v>
      </c>
      <c r="K15" s="36"/>
      <c r="L15" s="36"/>
      <c r="M15" s="36"/>
      <c r="N15" s="36"/>
      <c r="O15" s="36"/>
      <c r="P15" s="36"/>
      <c r="Q15" s="36"/>
      <c r="R15" s="36"/>
      <c r="S15" s="36"/>
    </row>
    <row r="16" spans="1:19" ht="45" x14ac:dyDescent="0.25">
      <c r="A16" s="29" t="s">
        <v>272</v>
      </c>
      <c r="B16" s="28" t="s">
        <v>72</v>
      </c>
      <c r="C16" s="28" t="s">
        <v>207</v>
      </c>
      <c r="D16" s="28" t="s">
        <v>70</v>
      </c>
      <c r="E16" s="28" t="s">
        <v>71</v>
      </c>
      <c r="F16" s="29" t="s">
        <v>77</v>
      </c>
      <c r="G16" s="29" t="s">
        <v>273</v>
      </c>
      <c r="H16" s="37">
        <v>0</v>
      </c>
      <c r="I16" s="37">
        <v>0</v>
      </c>
      <c r="J16" s="37">
        <v>0</v>
      </c>
      <c r="K16" s="37"/>
      <c r="L16" s="37"/>
      <c r="M16" s="37"/>
      <c r="N16" s="37"/>
      <c r="O16" s="37"/>
      <c r="P16" s="37"/>
      <c r="Q16" s="37"/>
      <c r="R16" s="37"/>
      <c r="S16" s="37"/>
    </row>
    <row r="17" spans="1:19" ht="60" x14ac:dyDescent="0.25">
      <c r="A17" s="29" t="s">
        <v>274</v>
      </c>
      <c r="B17" s="28" t="s">
        <v>275</v>
      </c>
      <c r="C17" s="28" t="s">
        <v>276</v>
      </c>
      <c r="D17" s="28" t="s">
        <v>277</v>
      </c>
      <c r="E17" s="28" t="s">
        <v>278</v>
      </c>
      <c r="F17" s="29" t="s">
        <v>77</v>
      </c>
      <c r="G17" s="29" t="s">
        <v>279</v>
      </c>
      <c r="H17" s="37">
        <v>1</v>
      </c>
      <c r="I17" s="37">
        <v>1</v>
      </c>
      <c r="J17" s="37">
        <v>1</v>
      </c>
      <c r="K17" s="37"/>
      <c r="L17" s="37"/>
      <c r="M17" s="37"/>
      <c r="N17" s="37"/>
      <c r="O17" s="37"/>
      <c r="P17" s="37"/>
      <c r="Q17" s="37"/>
      <c r="R17" s="37"/>
      <c r="S17" s="37"/>
    </row>
    <row r="18" spans="1:19" ht="60" x14ac:dyDescent="0.25">
      <c r="A18" s="29" t="s">
        <v>280</v>
      </c>
      <c r="B18" s="28" t="s">
        <v>275</v>
      </c>
      <c r="C18" s="28" t="s">
        <v>276</v>
      </c>
      <c r="D18" s="28" t="s">
        <v>281</v>
      </c>
      <c r="E18" s="28" t="s">
        <v>282</v>
      </c>
      <c r="F18" s="29" t="s">
        <v>76</v>
      </c>
      <c r="G18" s="29" t="s">
        <v>254</v>
      </c>
      <c r="H18" s="36">
        <v>12</v>
      </c>
      <c r="I18" s="36">
        <v>10</v>
      </c>
      <c r="J18" s="36">
        <v>9</v>
      </c>
      <c r="K18" s="36"/>
      <c r="L18" s="36"/>
      <c r="M18" s="36"/>
      <c r="N18" s="36"/>
      <c r="O18" s="36"/>
      <c r="P18" s="36"/>
      <c r="Q18" s="36"/>
      <c r="R18" s="36"/>
      <c r="S18" s="36"/>
    </row>
    <row r="19" spans="1:19" ht="45" x14ac:dyDescent="0.25">
      <c r="A19" s="29" t="s">
        <v>283</v>
      </c>
      <c r="B19" s="28" t="s">
        <v>275</v>
      </c>
      <c r="C19" s="28" t="s">
        <v>284</v>
      </c>
      <c r="D19" s="28" t="s">
        <v>285</v>
      </c>
      <c r="E19" s="28" t="s">
        <v>286</v>
      </c>
      <c r="F19" s="29" t="s">
        <v>76</v>
      </c>
      <c r="G19" s="29" t="s">
        <v>254</v>
      </c>
      <c r="H19" s="36">
        <v>0</v>
      </c>
      <c r="I19" s="36">
        <v>0</v>
      </c>
      <c r="J19" s="36">
        <v>0</v>
      </c>
      <c r="K19" s="36"/>
      <c r="L19" s="36"/>
      <c r="M19" s="36"/>
      <c r="N19" s="36"/>
      <c r="O19" s="36"/>
      <c r="P19" s="36"/>
      <c r="Q19" s="36"/>
      <c r="R19" s="36"/>
      <c r="S19" s="36"/>
    </row>
    <row r="20" spans="1:19" ht="60" x14ac:dyDescent="0.25">
      <c r="A20" s="29" t="s">
        <v>287</v>
      </c>
      <c r="B20" s="28" t="s">
        <v>275</v>
      </c>
      <c r="C20" s="28" t="s">
        <v>288</v>
      </c>
      <c r="D20" s="28" t="s">
        <v>289</v>
      </c>
      <c r="E20" s="28" t="s">
        <v>290</v>
      </c>
      <c r="F20" s="29" t="s">
        <v>77</v>
      </c>
      <c r="G20" s="29" t="s">
        <v>279</v>
      </c>
      <c r="H20" s="37">
        <v>1</v>
      </c>
      <c r="I20" s="37">
        <v>1</v>
      </c>
      <c r="J20" s="37">
        <v>1</v>
      </c>
      <c r="K20" s="37"/>
      <c r="L20" s="37"/>
      <c r="M20" s="37"/>
      <c r="N20" s="37"/>
      <c r="O20" s="37"/>
      <c r="P20" s="37"/>
      <c r="Q20" s="37"/>
      <c r="R20" s="37"/>
      <c r="S20" s="37"/>
    </row>
    <row r="21" spans="1:19" ht="60" x14ac:dyDescent="0.25">
      <c r="A21" s="29" t="s">
        <v>291</v>
      </c>
      <c r="B21" s="28" t="s">
        <v>292</v>
      </c>
      <c r="C21" s="28" t="s">
        <v>208</v>
      </c>
      <c r="D21" s="28" t="s">
        <v>91</v>
      </c>
      <c r="E21" s="28" t="s">
        <v>92</v>
      </c>
      <c r="F21" s="29" t="s">
        <v>76</v>
      </c>
      <c r="G21" s="29" t="s">
        <v>254</v>
      </c>
      <c r="H21" s="36">
        <v>0</v>
      </c>
      <c r="I21" s="36">
        <v>0</v>
      </c>
      <c r="J21" s="36">
        <v>1</v>
      </c>
      <c r="K21" s="36"/>
      <c r="L21" s="36"/>
      <c r="M21" s="36"/>
      <c r="N21" s="36"/>
      <c r="O21" s="36"/>
      <c r="P21" s="36"/>
      <c r="Q21" s="36"/>
      <c r="R21" s="36"/>
      <c r="S21" s="36"/>
    </row>
    <row r="22" spans="1:19" ht="60" x14ac:dyDescent="0.25">
      <c r="A22" s="29" t="s">
        <v>293</v>
      </c>
      <c r="B22" s="28" t="s">
        <v>292</v>
      </c>
      <c r="C22" s="28" t="s">
        <v>208</v>
      </c>
      <c r="D22" s="28" t="s">
        <v>294</v>
      </c>
      <c r="E22" s="28" t="s">
        <v>93</v>
      </c>
      <c r="F22" s="29" t="s">
        <v>76</v>
      </c>
      <c r="G22" s="29" t="s">
        <v>254</v>
      </c>
      <c r="H22" s="36">
        <v>0</v>
      </c>
      <c r="I22" s="36">
        <v>0</v>
      </c>
      <c r="J22" s="36">
        <v>1</v>
      </c>
      <c r="K22" s="36"/>
      <c r="L22" s="36"/>
      <c r="M22" s="36"/>
      <c r="N22" s="36"/>
      <c r="O22" s="36"/>
      <c r="P22" s="36"/>
      <c r="Q22" s="36"/>
      <c r="R22" s="36"/>
      <c r="S22" s="36"/>
    </row>
    <row r="23" spans="1:19" ht="60" x14ac:dyDescent="0.25">
      <c r="A23" s="29" t="s">
        <v>295</v>
      </c>
      <c r="B23" s="28" t="s">
        <v>292</v>
      </c>
      <c r="C23" s="28" t="s">
        <v>209</v>
      </c>
      <c r="D23" s="28" t="s">
        <v>94</v>
      </c>
      <c r="E23" s="28" t="s">
        <v>296</v>
      </c>
      <c r="F23" s="29" t="s">
        <v>76</v>
      </c>
      <c r="G23" s="29" t="s">
        <v>254</v>
      </c>
      <c r="H23" s="36">
        <v>0</v>
      </c>
      <c r="I23" s="36">
        <v>0</v>
      </c>
      <c r="J23" s="36">
        <v>1</v>
      </c>
      <c r="K23" s="36"/>
      <c r="L23" s="36"/>
      <c r="M23" s="36"/>
      <c r="N23" s="36"/>
      <c r="O23" s="36"/>
      <c r="P23" s="36"/>
      <c r="Q23" s="36"/>
      <c r="R23" s="36"/>
      <c r="S23" s="36"/>
    </row>
    <row r="24" spans="1:19" ht="60" x14ac:dyDescent="0.25">
      <c r="A24" s="29" t="s">
        <v>297</v>
      </c>
      <c r="B24" s="28" t="s">
        <v>292</v>
      </c>
      <c r="C24" s="28" t="s">
        <v>298</v>
      </c>
      <c r="D24" s="28" t="s">
        <v>96</v>
      </c>
      <c r="E24" s="28" t="s">
        <v>299</v>
      </c>
      <c r="F24" s="29" t="s">
        <v>76</v>
      </c>
      <c r="G24" s="29" t="s">
        <v>254</v>
      </c>
      <c r="H24" s="36">
        <v>1</v>
      </c>
      <c r="I24" s="36">
        <v>1</v>
      </c>
      <c r="J24" s="36">
        <v>1</v>
      </c>
      <c r="K24" s="36"/>
      <c r="L24" s="36"/>
      <c r="M24" s="36"/>
      <c r="N24" s="36"/>
      <c r="O24" s="36"/>
      <c r="P24" s="36"/>
      <c r="Q24" s="36"/>
      <c r="R24" s="36"/>
      <c r="S24" s="36"/>
    </row>
    <row r="25" spans="1:19" ht="60" x14ac:dyDescent="0.25">
      <c r="A25" s="29" t="s">
        <v>300</v>
      </c>
      <c r="B25" s="28" t="s">
        <v>292</v>
      </c>
      <c r="C25" s="28" t="s">
        <v>301</v>
      </c>
      <c r="D25" s="28" t="s">
        <v>302</v>
      </c>
      <c r="E25" s="28" t="s">
        <v>303</v>
      </c>
      <c r="F25" s="29" t="s">
        <v>76</v>
      </c>
      <c r="G25" s="29" t="s">
        <v>254</v>
      </c>
      <c r="H25" s="36">
        <v>1</v>
      </c>
      <c r="I25" s="36">
        <v>1</v>
      </c>
      <c r="J25" s="36">
        <v>1</v>
      </c>
      <c r="K25" s="36"/>
      <c r="L25" s="36"/>
      <c r="M25" s="36"/>
      <c r="N25" s="36"/>
      <c r="O25" s="36"/>
      <c r="P25" s="36"/>
      <c r="Q25" s="36"/>
      <c r="R25" s="36"/>
      <c r="S25" s="36"/>
    </row>
    <row r="26" spans="1:19" ht="60" x14ac:dyDescent="0.25">
      <c r="A26" s="29" t="s">
        <v>304</v>
      </c>
      <c r="B26" s="28" t="s">
        <v>292</v>
      </c>
      <c r="C26" s="28" t="s">
        <v>301</v>
      </c>
      <c r="D26" s="28" t="s">
        <v>305</v>
      </c>
      <c r="E26" s="28" t="s">
        <v>306</v>
      </c>
      <c r="F26" s="29" t="s">
        <v>76</v>
      </c>
      <c r="G26" s="29" t="s">
        <v>254</v>
      </c>
      <c r="H26" s="36">
        <v>1</v>
      </c>
      <c r="I26" s="36">
        <v>1</v>
      </c>
      <c r="J26" s="36">
        <v>1</v>
      </c>
      <c r="K26" s="36"/>
      <c r="L26" s="36"/>
      <c r="M26" s="36"/>
      <c r="N26" s="36"/>
      <c r="O26" s="36"/>
      <c r="P26" s="36"/>
      <c r="Q26" s="36"/>
      <c r="R26" s="36"/>
      <c r="S26" s="36"/>
    </row>
    <row r="27" spans="1:19" ht="60" x14ac:dyDescent="0.25">
      <c r="A27" s="29" t="s">
        <v>307</v>
      </c>
      <c r="B27" s="28" t="s">
        <v>292</v>
      </c>
      <c r="C27" s="28" t="s">
        <v>301</v>
      </c>
      <c r="D27" s="28" t="s">
        <v>308</v>
      </c>
      <c r="E27" s="28" t="s">
        <v>309</v>
      </c>
      <c r="F27" s="29" t="s">
        <v>76</v>
      </c>
      <c r="G27" s="29" t="s">
        <v>254</v>
      </c>
      <c r="H27" s="36">
        <v>1</v>
      </c>
      <c r="I27" s="36">
        <v>1</v>
      </c>
      <c r="J27" s="36">
        <v>1</v>
      </c>
      <c r="K27" s="36"/>
      <c r="L27" s="36"/>
      <c r="M27" s="36"/>
      <c r="N27" s="36"/>
      <c r="O27" s="36"/>
      <c r="P27" s="36"/>
      <c r="Q27" s="36"/>
      <c r="R27" s="36"/>
      <c r="S27" s="36"/>
    </row>
    <row r="28" spans="1:19" ht="60" x14ac:dyDescent="0.25">
      <c r="A28" s="29" t="s">
        <v>310</v>
      </c>
      <c r="B28" s="28" t="s">
        <v>292</v>
      </c>
      <c r="C28" s="28" t="s">
        <v>301</v>
      </c>
      <c r="D28" s="28" t="s">
        <v>311</v>
      </c>
      <c r="E28" s="28" t="s">
        <v>95</v>
      </c>
      <c r="F28" s="29" t="s">
        <v>76</v>
      </c>
      <c r="G28" s="29" t="s">
        <v>254</v>
      </c>
      <c r="H28" s="36">
        <v>1</v>
      </c>
      <c r="I28" s="36">
        <v>1</v>
      </c>
      <c r="J28" s="36">
        <v>1</v>
      </c>
      <c r="K28" s="36"/>
      <c r="L28" s="36"/>
      <c r="M28" s="36"/>
      <c r="N28" s="36"/>
      <c r="O28" s="36"/>
      <c r="P28" s="36"/>
      <c r="Q28" s="36"/>
      <c r="R28" s="36"/>
      <c r="S28" s="36"/>
    </row>
    <row r="29" spans="1:19" ht="60" x14ac:dyDescent="0.25">
      <c r="A29" s="29" t="s">
        <v>312</v>
      </c>
      <c r="B29" s="28" t="s">
        <v>292</v>
      </c>
      <c r="C29" s="28" t="s">
        <v>313</v>
      </c>
      <c r="D29" s="28" t="s">
        <v>314</v>
      </c>
      <c r="E29" s="28" t="s">
        <v>95</v>
      </c>
      <c r="F29" s="29" t="s">
        <v>76</v>
      </c>
      <c r="G29" s="29" t="s">
        <v>254</v>
      </c>
      <c r="H29" s="36">
        <v>1</v>
      </c>
      <c r="I29" s="36">
        <v>1</v>
      </c>
      <c r="J29" s="36">
        <v>1</v>
      </c>
      <c r="K29" s="36"/>
      <c r="L29" s="36"/>
      <c r="M29" s="36"/>
      <c r="N29" s="36"/>
      <c r="O29" s="36"/>
      <c r="P29" s="36"/>
      <c r="Q29" s="36"/>
      <c r="R29" s="36"/>
      <c r="S29" s="36"/>
    </row>
    <row r="30" spans="1:19" ht="60" x14ac:dyDescent="0.25">
      <c r="A30" s="29" t="s">
        <v>315</v>
      </c>
      <c r="B30" s="28" t="s">
        <v>292</v>
      </c>
      <c r="C30" s="28" t="s">
        <v>313</v>
      </c>
      <c r="D30" s="28" t="s">
        <v>97</v>
      </c>
      <c r="E30" s="28" t="s">
        <v>98</v>
      </c>
      <c r="F30" s="29" t="s">
        <v>76</v>
      </c>
      <c r="G30" s="29" t="s">
        <v>254</v>
      </c>
      <c r="H30" s="36">
        <v>1</v>
      </c>
      <c r="I30" s="36">
        <v>1</v>
      </c>
      <c r="J30" s="36">
        <v>1</v>
      </c>
      <c r="K30" s="36"/>
      <c r="L30" s="36"/>
      <c r="M30" s="36"/>
      <c r="N30" s="36"/>
      <c r="O30" s="36"/>
      <c r="P30" s="36"/>
      <c r="Q30" s="36"/>
      <c r="R30" s="36"/>
      <c r="S30" s="36"/>
    </row>
    <row r="31" spans="1:19" ht="60" x14ac:dyDescent="0.25">
      <c r="A31" s="29" t="s">
        <v>316</v>
      </c>
      <c r="B31" s="28" t="s">
        <v>292</v>
      </c>
      <c r="C31" s="28" t="s">
        <v>313</v>
      </c>
      <c r="D31" s="28" t="s">
        <v>99</v>
      </c>
      <c r="E31" s="28" t="s">
        <v>100</v>
      </c>
      <c r="F31" s="29" t="s">
        <v>76</v>
      </c>
      <c r="G31" s="29" t="s">
        <v>254</v>
      </c>
      <c r="H31" s="36">
        <v>0</v>
      </c>
      <c r="I31" s="36">
        <v>0</v>
      </c>
      <c r="J31" s="36">
        <v>0</v>
      </c>
      <c r="K31" s="36"/>
      <c r="L31" s="36"/>
      <c r="M31" s="36"/>
      <c r="N31" s="36"/>
      <c r="O31" s="36"/>
      <c r="P31" s="36"/>
      <c r="Q31" s="36"/>
      <c r="R31" s="36"/>
      <c r="S31" s="36"/>
    </row>
    <row r="32" spans="1:19" ht="60" x14ac:dyDescent="0.25">
      <c r="A32" s="29" t="s">
        <v>317</v>
      </c>
      <c r="B32" s="28" t="s">
        <v>292</v>
      </c>
      <c r="C32" s="28" t="s">
        <v>313</v>
      </c>
      <c r="D32" s="28" t="s">
        <v>101</v>
      </c>
      <c r="E32" s="28" t="s">
        <v>102</v>
      </c>
      <c r="F32" s="29" t="s">
        <v>76</v>
      </c>
      <c r="G32" s="29" t="s">
        <v>254</v>
      </c>
      <c r="H32" s="36">
        <v>1</v>
      </c>
      <c r="I32" s="36">
        <v>1</v>
      </c>
      <c r="J32" s="36">
        <v>1</v>
      </c>
      <c r="K32" s="36"/>
      <c r="L32" s="36"/>
      <c r="M32" s="36"/>
      <c r="N32" s="36"/>
      <c r="O32" s="36"/>
      <c r="P32" s="36"/>
      <c r="Q32" s="36"/>
      <c r="R32" s="36"/>
      <c r="S32" s="36"/>
    </row>
    <row r="33" spans="1:19" ht="60" x14ac:dyDescent="0.25">
      <c r="A33" s="29" t="s">
        <v>318</v>
      </c>
      <c r="B33" s="28" t="s">
        <v>292</v>
      </c>
      <c r="C33" s="28" t="s">
        <v>313</v>
      </c>
      <c r="D33" s="28" t="s">
        <v>103</v>
      </c>
      <c r="E33" s="28" t="s">
        <v>319</v>
      </c>
      <c r="F33" s="29" t="s">
        <v>76</v>
      </c>
      <c r="G33" s="29" t="s">
        <v>254</v>
      </c>
      <c r="H33" s="36">
        <v>1</v>
      </c>
      <c r="I33" s="36">
        <v>1</v>
      </c>
      <c r="J33" s="36">
        <v>1</v>
      </c>
      <c r="K33" s="36"/>
      <c r="L33" s="36"/>
      <c r="M33" s="36"/>
      <c r="N33" s="36"/>
      <c r="O33" s="36"/>
      <c r="P33" s="36"/>
      <c r="Q33" s="36"/>
      <c r="R33" s="36"/>
      <c r="S33" s="36"/>
    </row>
    <row r="34" spans="1:19" ht="60" x14ac:dyDescent="0.25">
      <c r="A34" s="29" t="s">
        <v>320</v>
      </c>
      <c r="B34" s="28" t="s">
        <v>292</v>
      </c>
      <c r="C34" s="28" t="s">
        <v>313</v>
      </c>
      <c r="D34" s="28" t="s">
        <v>104</v>
      </c>
      <c r="E34" s="28" t="s">
        <v>321</v>
      </c>
      <c r="F34" s="29" t="s">
        <v>76</v>
      </c>
      <c r="G34" s="29" t="s">
        <v>254</v>
      </c>
      <c r="H34" s="36">
        <v>1</v>
      </c>
      <c r="I34" s="36">
        <v>1</v>
      </c>
      <c r="J34" s="36">
        <v>1</v>
      </c>
      <c r="K34" s="36"/>
      <c r="L34" s="36"/>
      <c r="M34" s="36"/>
      <c r="N34" s="36"/>
      <c r="O34" s="36"/>
      <c r="P34" s="36"/>
      <c r="Q34" s="36"/>
      <c r="R34" s="36"/>
      <c r="S34" s="36"/>
    </row>
    <row r="35" spans="1:19" ht="60" x14ac:dyDescent="0.25">
      <c r="A35" s="29" t="s">
        <v>322</v>
      </c>
      <c r="B35" s="28" t="s">
        <v>292</v>
      </c>
      <c r="C35" s="28" t="s">
        <v>313</v>
      </c>
      <c r="D35" s="28" t="s">
        <v>105</v>
      </c>
      <c r="E35" s="28" t="s">
        <v>106</v>
      </c>
      <c r="F35" s="29" t="s">
        <v>76</v>
      </c>
      <c r="G35" s="29" t="s">
        <v>254</v>
      </c>
      <c r="H35" s="36">
        <v>1</v>
      </c>
      <c r="I35" s="36">
        <v>1</v>
      </c>
      <c r="J35" s="36">
        <v>1</v>
      </c>
      <c r="K35" s="36"/>
      <c r="L35" s="36"/>
      <c r="M35" s="36"/>
      <c r="N35" s="36"/>
      <c r="O35" s="36"/>
      <c r="P35" s="36"/>
      <c r="Q35" s="36"/>
      <c r="R35" s="36"/>
      <c r="S35" s="36"/>
    </row>
    <row r="36" spans="1:19" ht="60" x14ac:dyDescent="0.25">
      <c r="A36" s="29" t="s">
        <v>323</v>
      </c>
      <c r="B36" s="28" t="s">
        <v>292</v>
      </c>
      <c r="C36" s="28" t="s">
        <v>313</v>
      </c>
      <c r="D36" s="28" t="s">
        <v>107</v>
      </c>
      <c r="E36" s="28" t="s">
        <v>108</v>
      </c>
      <c r="F36" s="29" t="s">
        <v>76</v>
      </c>
      <c r="G36" s="29" t="s">
        <v>254</v>
      </c>
      <c r="H36" s="36">
        <v>1</v>
      </c>
      <c r="I36" s="36">
        <v>1</v>
      </c>
      <c r="J36" s="36">
        <v>1</v>
      </c>
      <c r="K36" s="36"/>
      <c r="L36" s="36"/>
      <c r="M36" s="36"/>
      <c r="N36" s="36"/>
      <c r="O36" s="36"/>
      <c r="P36" s="36"/>
      <c r="Q36" s="36"/>
      <c r="R36" s="36"/>
      <c r="S36" s="36"/>
    </row>
    <row r="37" spans="1:19" ht="60" x14ac:dyDescent="0.25">
      <c r="A37" s="29" t="s">
        <v>324</v>
      </c>
      <c r="B37" s="28" t="s">
        <v>292</v>
      </c>
      <c r="C37" s="28" t="s">
        <v>313</v>
      </c>
      <c r="D37" s="28" t="s">
        <v>109</v>
      </c>
      <c r="E37" s="28" t="s">
        <v>110</v>
      </c>
      <c r="F37" s="29" t="s">
        <v>76</v>
      </c>
      <c r="G37" s="29" t="s">
        <v>254</v>
      </c>
      <c r="H37" s="36">
        <v>1</v>
      </c>
      <c r="I37" s="36">
        <v>1</v>
      </c>
      <c r="J37" s="36">
        <v>1</v>
      </c>
      <c r="K37" s="36"/>
      <c r="L37" s="36"/>
      <c r="M37" s="36"/>
      <c r="N37" s="36"/>
      <c r="O37" s="36"/>
      <c r="P37" s="36"/>
      <c r="Q37" s="36"/>
      <c r="R37" s="36"/>
      <c r="S37" s="36"/>
    </row>
    <row r="38" spans="1:19" ht="60" x14ac:dyDescent="0.25">
      <c r="A38" s="29" t="s">
        <v>325</v>
      </c>
      <c r="B38" s="28" t="s">
        <v>292</v>
      </c>
      <c r="C38" s="28" t="s">
        <v>313</v>
      </c>
      <c r="D38" s="28" t="s">
        <v>111</v>
      </c>
      <c r="E38" s="28" t="s">
        <v>112</v>
      </c>
      <c r="F38" s="29" t="s">
        <v>76</v>
      </c>
      <c r="G38" s="29" t="s">
        <v>254</v>
      </c>
      <c r="H38" s="36">
        <v>1</v>
      </c>
      <c r="I38" s="36">
        <v>1</v>
      </c>
      <c r="J38" s="36">
        <v>1</v>
      </c>
      <c r="K38" s="36"/>
      <c r="L38" s="36"/>
      <c r="M38" s="36"/>
      <c r="N38" s="36"/>
      <c r="O38" s="36"/>
      <c r="P38" s="36"/>
      <c r="Q38" s="36"/>
      <c r="R38" s="36"/>
      <c r="S38" s="36"/>
    </row>
    <row r="39" spans="1:19" ht="60" x14ac:dyDescent="0.25">
      <c r="A39" s="29" t="s">
        <v>326</v>
      </c>
      <c r="B39" s="28" t="s">
        <v>292</v>
      </c>
      <c r="C39" s="28" t="s">
        <v>313</v>
      </c>
      <c r="D39" s="28" t="s">
        <v>113</v>
      </c>
      <c r="E39" s="28" t="s">
        <v>114</v>
      </c>
      <c r="F39" s="29" t="s">
        <v>76</v>
      </c>
      <c r="G39" s="29" t="s">
        <v>254</v>
      </c>
      <c r="H39" s="36">
        <v>1</v>
      </c>
      <c r="I39" s="36">
        <v>1</v>
      </c>
      <c r="J39" s="36">
        <v>1</v>
      </c>
      <c r="K39" s="36"/>
      <c r="L39" s="36"/>
      <c r="M39" s="36"/>
      <c r="N39" s="36"/>
      <c r="O39" s="36"/>
      <c r="P39" s="36"/>
      <c r="Q39" s="36"/>
      <c r="R39" s="36"/>
      <c r="S39" s="36"/>
    </row>
    <row r="40" spans="1:19" ht="60" x14ac:dyDescent="0.25">
      <c r="A40" s="29" t="s">
        <v>327</v>
      </c>
      <c r="B40" s="28" t="s">
        <v>292</v>
      </c>
      <c r="C40" s="28" t="s">
        <v>313</v>
      </c>
      <c r="D40" s="28" t="s">
        <v>328</v>
      </c>
      <c r="E40" s="28" t="s">
        <v>115</v>
      </c>
      <c r="F40" s="29" t="s">
        <v>76</v>
      </c>
      <c r="G40" s="29" t="s">
        <v>254</v>
      </c>
      <c r="H40" s="36">
        <v>1</v>
      </c>
      <c r="I40" s="36">
        <v>1</v>
      </c>
      <c r="J40" s="36">
        <v>1</v>
      </c>
      <c r="K40" s="36"/>
      <c r="L40" s="36"/>
      <c r="M40" s="36"/>
      <c r="N40" s="36"/>
      <c r="O40" s="36"/>
      <c r="P40" s="36"/>
      <c r="Q40" s="36"/>
      <c r="R40" s="36"/>
      <c r="S40" s="36"/>
    </row>
    <row r="41" spans="1:19" ht="60" x14ac:dyDescent="0.25">
      <c r="A41" s="29" t="s">
        <v>329</v>
      </c>
      <c r="B41" s="28" t="s">
        <v>292</v>
      </c>
      <c r="C41" s="28" t="s">
        <v>313</v>
      </c>
      <c r="D41" s="28" t="s">
        <v>116</v>
      </c>
      <c r="E41" s="28" t="s">
        <v>117</v>
      </c>
      <c r="F41" s="29" t="s">
        <v>76</v>
      </c>
      <c r="G41" s="29" t="s">
        <v>254</v>
      </c>
      <c r="H41" s="36">
        <v>1</v>
      </c>
      <c r="I41" s="36">
        <v>1</v>
      </c>
      <c r="J41" s="36">
        <v>1</v>
      </c>
      <c r="K41" s="36"/>
      <c r="L41" s="36"/>
      <c r="M41" s="36"/>
      <c r="N41" s="36"/>
      <c r="O41" s="36"/>
      <c r="P41" s="36"/>
      <c r="Q41" s="36"/>
      <c r="R41" s="36"/>
      <c r="S41" s="36"/>
    </row>
    <row r="42" spans="1:19" ht="60" x14ac:dyDescent="0.25">
      <c r="A42" s="29" t="s">
        <v>330</v>
      </c>
      <c r="B42" s="28" t="s">
        <v>292</v>
      </c>
      <c r="C42" s="28" t="s">
        <v>313</v>
      </c>
      <c r="D42" s="28" t="s">
        <v>118</v>
      </c>
      <c r="E42" s="28" t="s">
        <v>119</v>
      </c>
      <c r="F42" s="29" t="s">
        <v>76</v>
      </c>
      <c r="G42" s="29" t="s">
        <v>254</v>
      </c>
      <c r="H42" s="36">
        <v>1</v>
      </c>
      <c r="I42" s="36">
        <v>1</v>
      </c>
      <c r="J42" s="36">
        <v>1</v>
      </c>
      <c r="K42" s="36"/>
      <c r="L42" s="36"/>
      <c r="M42" s="36"/>
      <c r="N42" s="36"/>
      <c r="O42" s="36"/>
      <c r="P42" s="36"/>
      <c r="Q42" s="36"/>
      <c r="R42" s="36"/>
      <c r="S42" s="36"/>
    </row>
    <row r="43" spans="1:19" ht="90" x14ac:dyDescent="0.25">
      <c r="A43" s="29" t="s">
        <v>331</v>
      </c>
      <c r="B43" s="28" t="s">
        <v>332</v>
      </c>
      <c r="C43" s="28" t="s">
        <v>210</v>
      </c>
      <c r="D43" s="28" t="s">
        <v>333</v>
      </c>
      <c r="E43" s="28" t="s">
        <v>120</v>
      </c>
      <c r="F43" s="29" t="s">
        <v>77</v>
      </c>
      <c r="G43" s="29" t="s">
        <v>273</v>
      </c>
      <c r="H43" s="38">
        <v>0</v>
      </c>
      <c r="I43" s="38">
        <v>0</v>
      </c>
      <c r="J43" s="38">
        <v>0</v>
      </c>
      <c r="K43" s="38"/>
      <c r="L43" s="38"/>
      <c r="M43" s="38"/>
      <c r="N43" s="38"/>
      <c r="O43" s="38"/>
      <c r="P43" s="38"/>
      <c r="Q43" s="38"/>
      <c r="R43" s="38"/>
      <c r="S43" s="38"/>
    </row>
    <row r="44" spans="1:19" ht="90" x14ac:dyDescent="0.25">
      <c r="A44" s="29" t="s">
        <v>334</v>
      </c>
      <c r="B44" s="28" t="s">
        <v>332</v>
      </c>
      <c r="C44" s="28" t="s">
        <v>210</v>
      </c>
      <c r="D44" s="28" t="s">
        <v>335</v>
      </c>
      <c r="E44" s="28" t="s">
        <v>121</v>
      </c>
      <c r="F44" s="29" t="s">
        <v>77</v>
      </c>
      <c r="G44" s="29" t="s">
        <v>273</v>
      </c>
      <c r="H44" s="38">
        <v>0</v>
      </c>
      <c r="I44" s="38">
        <v>0</v>
      </c>
      <c r="J44" s="38">
        <v>0</v>
      </c>
      <c r="K44" s="38"/>
      <c r="L44" s="38"/>
      <c r="M44" s="38"/>
      <c r="N44" s="38"/>
      <c r="O44" s="38"/>
      <c r="P44" s="38"/>
      <c r="Q44" s="38"/>
      <c r="R44" s="38"/>
      <c r="S44" s="38"/>
    </row>
    <row r="45" spans="1:19" ht="90" x14ac:dyDescent="0.25">
      <c r="A45" s="29" t="s">
        <v>336</v>
      </c>
      <c r="B45" s="28" t="s">
        <v>332</v>
      </c>
      <c r="C45" s="28" t="s">
        <v>210</v>
      </c>
      <c r="D45" s="28" t="s">
        <v>337</v>
      </c>
      <c r="E45" s="28" t="s">
        <v>122</v>
      </c>
      <c r="F45" s="29" t="s">
        <v>77</v>
      </c>
      <c r="G45" s="29" t="s">
        <v>273</v>
      </c>
      <c r="H45" s="38">
        <v>0</v>
      </c>
      <c r="I45" s="38">
        <v>0</v>
      </c>
      <c r="J45" s="38">
        <v>0</v>
      </c>
      <c r="K45" s="38"/>
      <c r="L45" s="38"/>
      <c r="M45" s="38"/>
      <c r="N45" s="38"/>
      <c r="O45" s="38"/>
      <c r="P45" s="38"/>
      <c r="Q45" s="38"/>
      <c r="R45" s="38"/>
      <c r="S45" s="38"/>
    </row>
    <row r="46" spans="1:19" ht="90" x14ac:dyDescent="0.25">
      <c r="A46" s="29" t="s">
        <v>338</v>
      </c>
      <c r="B46" s="28" t="s">
        <v>332</v>
      </c>
      <c r="C46" s="28" t="s">
        <v>339</v>
      </c>
      <c r="D46" s="28" t="s">
        <v>340</v>
      </c>
      <c r="E46" s="28" t="s">
        <v>341</v>
      </c>
      <c r="F46" s="29" t="s">
        <v>76</v>
      </c>
      <c r="G46" s="29" t="s">
        <v>254</v>
      </c>
      <c r="H46" s="36">
        <v>1</v>
      </c>
      <c r="I46" s="36">
        <v>0</v>
      </c>
      <c r="J46" s="36">
        <v>0</v>
      </c>
      <c r="K46" s="36"/>
      <c r="L46" s="36"/>
      <c r="M46" s="36"/>
      <c r="N46" s="36"/>
      <c r="O46" s="36"/>
      <c r="P46" s="36"/>
      <c r="Q46" s="36"/>
      <c r="R46" s="36"/>
      <c r="S46" s="36"/>
    </row>
    <row r="47" spans="1:19" ht="90" x14ac:dyDescent="0.25">
      <c r="A47" s="29" t="s">
        <v>342</v>
      </c>
      <c r="B47" s="28" t="s">
        <v>332</v>
      </c>
      <c r="C47" s="28" t="s">
        <v>339</v>
      </c>
      <c r="D47" s="28" t="s">
        <v>343</v>
      </c>
      <c r="E47" s="28" t="s">
        <v>344</v>
      </c>
      <c r="F47" s="29" t="s">
        <v>76</v>
      </c>
      <c r="G47" s="29" t="s">
        <v>254</v>
      </c>
      <c r="H47" s="36">
        <v>1</v>
      </c>
      <c r="I47" s="36">
        <v>0</v>
      </c>
      <c r="J47" s="36">
        <v>0</v>
      </c>
      <c r="K47" s="36"/>
      <c r="L47" s="36"/>
      <c r="M47" s="36"/>
      <c r="N47" s="36"/>
      <c r="O47" s="36"/>
      <c r="P47" s="36"/>
      <c r="Q47" s="36"/>
      <c r="R47" s="36"/>
      <c r="S47" s="36"/>
    </row>
    <row r="48" spans="1:19" ht="90" x14ac:dyDescent="0.25">
      <c r="A48" s="29" t="s">
        <v>345</v>
      </c>
      <c r="B48" s="28" t="s">
        <v>332</v>
      </c>
      <c r="C48" s="28" t="s">
        <v>339</v>
      </c>
      <c r="D48" s="28" t="s">
        <v>123</v>
      </c>
      <c r="E48" s="28" t="s">
        <v>346</v>
      </c>
      <c r="F48" s="29" t="s">
        <v>76</v>
      </c>
      <c r="G48" s="29" t="s">
        <v>254</v>
      </c>
      <c r="H48" s="36">
        <v>1</v>
      </c>
      <c r="I48" s="36">
        <v>0</v>
      </c>
      <c r="J48" s="36">
        <v>0</v>
      </c>
      <c r="K48" s="36"/>
      <c r="L48" s="36"/>
      <c r="M48" s="36"/>
      <c r="N48" s="36"/>
      <c r="O48" s="36"/>
      <c r="P48" s="36"/>
      <c r="Q48" s="36"/>
      <c r="R48" s="36"/>
      <c r="S48" s="36"/>
    </row>
    <row r="49" spans="1:19" ht="90" x14ac:dyDescent="0.25">
      <c r="A49" s="29" t="s">
        <v>347</v>
      </c>
      <c r="B49" s="28" t="s">
        <v>332</v>
      </c>
      <c r="C49" s="28" t="s">
        <v>339</v>
      </c>
      <c r="D49" s="28" t="s">
        <v>348</v>
      </c>
      <c r="E49" s="28" t="s">
        <v>349</v>
      </c>
      <c r="F49" s="29" t="s">
        <v>76</v>
      </c>
      <c r="G49" s="29" t="s">
        <v>254</v>
      </c>
      <c r="H49" s="36">
        <v>0</v>
      </c>
      <c r="I49" s="36">
        <v>1</v>
      </c>
      <c r="J49" s="36">
        <v>0</v>
      </c>
      <c r="K49" s="36"/>
      <c r="L49" s="36"/>
      <c r="M49" s="36"/>
      <c r="N49" s="36"/>
      <c r="O49" s="36"/>
      <c r="P49" s="36"/>
      <c r="Q49" s="36"/>
      <c r="R49" s="36"/>
      <c r="S49" s="36"/>
    </row>
    <row r="50" spans="1:19" ht="90" x14ac:dyDescent="0.25">
      <c r="A50" s="29" t="s">
        <v>350</v>
      </c>
      <c r="B50" s="28" t="s">
        <v>332</v>
      </c>
      <c r="C50" s="28" t="s">
        <v>339</v>
      </c>
      <c r="D50" s="28" t="s">
        <v>351</v>
      </c>
      <c r="E50" s="28" t="s">
        <v>352</v>
      </c>
      <c r="F50" s="29" t="s">
        <v>76</v>
      </c>
      <c r="G50" s="29" t="s">
        <v>254</v>
      </c>
      <c r="H50" s="36">
        <v>0</v>
      </c>
      <c r="I50" s="36">
        <v>0</v>
      </c>
      <c r="J50" s="36">
        <v>0</v>
      </c>
      <c r="K50" s="36"/>
      <c r="L50" s="36"/>
      <c r="M50" s="36"/>
      <c r="N50" s="36"/>
      <c r="O50" s="36"/>
      <c r="P50" s="36"/>
      <c r="Q50" s="36"/>
      <c r="R50" s="36"/>
      <c r="S50" s="36"/>
    </row>
    <row r="51" spans="1:19" ht="90" x14ac:dyDescent="0.25">
      <c r="A51" s="29" t="s">
        <v>353</v>
      </c>
      <c r="B51" s="28" t="s">
        <v>332</v>
      </c>
      <c r="C51" s="28" t="s">
        <v>339</v>
      </c>
      <c r="D51" s="28" t="s">
        <v>354</v>
      </c>
      <c r="E51" s="28" t="s">
        <v>355</v>
      </c>
      <c r="F51" s="29" t="s">
        <v>76</v>
      </c>
      <c r="G51" s="29" t="s">
        <v>254</v>
      </c>
      <c r="H51" s="36">
        <v>0</v>
      </c>
      <c r="I51" s="36">
        <v>0</v>
      </c>
      <c r="J51" s="36">
        <v>0</v>
      </c>
      <c r="K51" s="36"/>
      <c r="L51" s="36"/>
      <c r="M51" s="36"/>
      <c r="N51" s="36"/>
      <c r="O51" s="36"/>
      <c r="P51" s="36"/>
      <c r="Q51" s="36"/>
      <c r="R51" s="36"/>
      <c r="S51" s="36"/>
    </row>
    <row r="52" spans="1:19" ht="90" x14ac:dyDescent="0.25">
      <c r="A52" s="29" t="s">
        <v>356</v>
      </c>
      <c r="B52" s="28" t="s">
        <v>332</v>
      </c>
      <c r="C52" s="28" t="s">
        <v>339</v>
      </c>
      <c r="D52" s="28" t="s">
        <v>124</v>
      </c>
      <c r="E52" s="28" t="s">
        <v>357</v>
      </c>
      <c r="F52" s="29" t="s">
        <v>76</v>
      </c>
      <c r="G52" s="29" t="s">
        <v>254</v>
      </c>
      <c r="H52" s="36">
        <v>1</v>
      </c>
      <c r="I52" s="36">
        <v>0</v>
      </c>
      <c r="J52" s="36">
        <v>0</v>
      </c>
      <c r="K52" s="36"/>
      <c r="L52" s="36"/>
      <c r="M52" s="36"/>
      <c r="N52" s="36"/>
      <c r="O52" s="36"/>
      <c r="P52" s="36"/>
      <c r="Q52" s="36"/>
      <c r="R52" s="36"/>
      <c r="S52" s="36"/>
    </row>
    <row r="53" spans="1:19" ht="75" x14ac:dyDescent="0.25">
      <c r="A53" s="29" t="s">
        <v>358</v>
      </c>
      <c r="B53" s="28" t="s">
        <v>359</v>
      </c>
      <c r="C53" s="28" t="s">
        <v>360</v>
      </c>
      <c r="D53" s="28" t="s">
        <v>361</v>
      </c>
      <c r="E53" s="28" t="s">
        <v>362</v>
      </c>
      <c r="F53" s="29" t="s">
        <v>76</v>
      </c>
      <c r="G53" s="29" t="s">
        <v>254</v>
      </c>
      <c r="H53" s="36">
        <v>0</v>
      </c>
      <c r="I53" s="36">
        <v>0</v>
      </c>
      <c r="J53" s="36">
        <v>0</v>
      </c>
      <c r="K53" s="36"/>
      <c r="L53" s="36"/>
      <c r="M53" s="36"/>
      <c r="N53" s="36"/>
      <c r="O53" s="36"/>
      <c r="P53" s="36"/>
      <c r="Q53" s="36"/>
      <c r="R53" s="36"/>
      <c r="S53" s="36"/>
    </row>
    <row r="54" spans="1:19" ht="75" x14ac:dyDescent="0.25">
      <c r="A54" s="29" t="s">
        <v>363</v>
      </c>
      <c r="B54" s="28" t="s">
        <v>359</v>
      </c>
      <c r="C54" s="28" t="s">
        <v>360</v>
      </c>
      <c r="D54" s="28" t="s">
        <v>364</v>
      </c>
      <c r="E54" s="28" t="s">
        <v>365</v>
      </c>
      <c r="F54" s="29" t="s">
        <v>76</v>
      </c>
      <c r="G54" s="29" t="s">
        <v>254</v>
      </c>
      <c r="H54" s="36">
        <v>0</v>
      </c>
      <c r="I54" s="36">
        <v>0</v>
      </c>
      <c r="J54" s="36">
        <v>0</v>
      </c>
      <c r="K54" s="36"/>
      <c r="L54" s="36"/>
      <c r="M54" s="36"/>
      <c r="N54" s="36"/>
      <c r="O54" s="36"/>
      <c r="P54" s="36"/>
      <c r="Q54" s="36"/>
      <c r="R54" s="36"/>
      <c r="S54" s="36"/>
    </row>
    <row r="55" spans="1:19" ht="75" x14ac:dyDescent="0.25">
      <c r="A55" s="29" t="s">
        <v>366</v>
      </c>
      <c r="B55" s="28" t="s">
        <v>359</v>
      </c>
      <c r="C55" s="28" t="s">
        <v>360</v>
      </c>
      <c r="D55" s="28" t="s">
        <v>367</v>
      </c>
      <c r="E55" s="28" t="s">
        <v>368</v>
      </c>
      <c r="F55" s="29" t="s">
        <v>76</v>
      </c>
      <c r="G55" s="29" t="s">
        <v>254</v>
      </c>
      <c r="H55" s="36">
        <v>0</v>
      </c>
      <c r="I55" s="36">
        <v>0</v>
      </c>
      <c r="J55" s="36">
        <v>0</v>
      </c>
      <c r="K55" s="36"/>
      <c r="L55" s="36"/>
      <c r="M55" s="36"/>
      <c r="N55" s="36"/>
      <c r="O55" s="36"/>
      <c r="P55" s="36"/>
      <c r="Q55" s="36"/>
      <c r="R55" s="36"/>
      <c r="S55" s="36"/>
    </row>
    <row r="56" spans="1:19" ht="75" x14ac:dyDescent="0.25">
      <c r="A56" s="29" t="s">
        <v>369</v>
      </c>
      <c r="B56" s="28" t="s">
        <v>359</v>
      </c>
      <c r="C56" s="28" t="s">
        <v>360</v>
      </c>
      <c r="D56" s="28" t="s">
        <v>370</v>
      </c>
      <c r="E56" s="28" t="s">
        <v>371</v>
      </c>
      <c r="F56" s="29" t="s">
        <v>76</v>
      </c>
      <c r="G56" s="29" t="s">
        <v>254</v>
      </c>
      <c r="H56" s="36">
        <v>0</v>
      </c>
      <c r="I56" s="36">
        <v>0</v>
      </c>
      <c r="J56" s="36">
        <v>0</v>
      </c>
      <c r="K56" s="36"/>
      <c r="L56" s="36"/>
      <c r="M56" s="36"/>
      <c r="N56" s="36"/>
      <c r="O56" s="36"/>
      <c r="P56" s="36"/>
      <c r="Q56" s="36"/>
      <c r="R56" s="36"/>
      <c r="S56" s="36"/>
    </row>
    <row r="57" spans="1:19" ht="75" x14ac:dyDescent="0.25">
      <c r="A57" s="29" t="s">
        <v>372</v>
      </c>
      <c r="B57" s="28" t="s">
        <v>359</v>
      </c>
      <c r="C57" s="28" t="s">
        <v>360</v>
      </c>
      <c r="D57" s="28" t="s">
        <v>373</v>
      </c>
      <c r="E57" s="28" t="s">
        <v>374</v>
      </c>
      <c r="F57" s="29" t="s">
        <v>76</v>
      </c>
      <c r="G57" s="29" t="s">
        <v>254</v>
      </c>
      <c r="H57" s="36">
        <v>0</v>
      </c>
      <c r="I57" s="36">
        <v>0</v>
      </c>
      <c r="J57" s="36">
        <v>0</v>
      </c>
      <c r="K57" s="36"/>
      <c r="L57" s="36"/>
      <c r="M57" s="36"/>
      <c r="N57" s="36"/>
      <c r="O57" s="36"/>
      <c r="P57" s="36"/>
      <c r="Q57" s="36"/>
      <c r="R57" s="36"/>
      <c r="S57" s="36"/>
    </row>
    <row r="58" spans="1:19" ht="75" x14ac:dyDescent="0.25">
      <c r="A58" s="29" t="s">
        <v>375</v>
      </c>
      <c r="B58" s="28" t="s">
        <v>359</v>
      </c>
      <c r="C58" s="28" t="s">
        <v>360</v>
      </c>
      <c r="D58" s="28" t="s">
        <v>373</v>
      </c>
      <c r="E58" s="28" t="s">
        <v>376</v>
      </c>
      <c r="F58" s="29" t="s">
        <v>76</v>
      </c>
      <c r="G58" s="29" t="s">
        <v>254</v>
      </c>
      <c r="H58" s="36">
        <v>0</v>
      </c>
      <c r="I58" s="36">
        <v>0</v>
      </c>
      <c r="J58" s="36">
        <v>0</v>
      </c>
      <c r="K58" s="36"/>
      <c r="L58" s="36"/>
      <c r="M58" s="36"/>
      <c r="N58" s="36"/>
      <c r="O58" s="36"/>
      <c r="P58" s="36"/>
      <c r="Q58" s="36"/>
      <c r="R58" s="36"/>
      <c r="S58" s="36"/>
    </row>
    <row r="59" spans="1:19" ht="75" x14ac:dyDescent="0.25">
      <c r="A59" s="29" t="s">
        <v>377</v>
      </c>
      <c r="B59" s="28" t="s">
        <v>359</v>
      </c>
      <c r="C59" s="28" t="s">
        <v>360</v>
      </c>
      <c r="D59" s="28" t="s">
        <v>378</v>
      </c>
      <c r="E59" s="28" t="s">
        <v>379</v>
      </c>
      <c r="F59" s="29" t="s">
        <v>76</v>
      </c>
      <c r="G59" s="29" t="s">
        <v>254</v>
      </c>
      <c r="H59" s="36">
        <v>0</v>
      </c>
      <c r="I59" s="36">
        <v>1</v>
      </c>
      <c r="J59" s="36">
        <v>0</v>
      </c>
      <c r="K59" s="36"/>
      <c r="L59" s="36"/>
      <c r="M59" s="36"/>
      <c r="N59" s="36"/>
      <c r="O59" s="36"/>
      <c r="P59" s="36"/>
      <c r="Q59" s="36"/>
      <c r="R59" s="36"/>
      <c r="S59" s="36"/>
    </row>
    <row r="60" spans="1:19" ht="75" x14ac:dyDescent="0.25">
      <c r="A60" s="29" t="s">
        <v>380</v>
      </c>
      <c r="B60" s="28" t="s">
        <v>359</v>
      </c>
      <c r="C60" s="28" t="s">
        <v>360</v>
      </c>
      <c r="D60" s="28" t="s">
        <v>125</v>
      </c>
      <c r="E60" s="28" t="s">
        <v>126</v>
      </c>
      <c r="F60" s="29" t="s">
        <v>76</v>
      </c>
      <c r="G60" s="29" t="s">
        <v>254</v>
      </c>
      <c r="H60" s="36">
        <v>0</v>
      </c>
      <c r="I60" s="36">
        <v>0</v>
      </c>
      <c r="J60" s="36">
        <v>0</v>
      </c>
      <c r="K60" s="36"/>
      <c r="L60" s="36"/>
      <c r="M60" s="36"/>
      <c r="N60" s="36"/>
      <c r="O60" s="36"/>
      <c r="P60" s="36"/>
      <c r="Q60" s="36"/>
      <c r="R60" s="36"/>
      <c r="S60" s="36"/>
    </row>
    <row r="61" spans="1:19" ht="75" x14ac:dyDescent="0.25">
      <c r="A61" s="29" t="s">
        <v>381</v>
      </c>
      <c r="B61" s="28" t="s">
        <v>359</v>
      </c>
      <c r="C61" s="28" t="s">
        <v>382</v>
      </c>
      <c r="D61" s="28" t="s">
        <v>383</v>
      </c>
      <c r="E61" s="28" t="s">
        <v>384</v>
      </c>
      <c r="F61" s="29" t="s">
        <v>76</v>
      </c>
      <c r="G61" s="29" t="s">
        <v>254</v>
      </c>
      <c r="H61" s="36">
        <v>0</v>
      </c>
      <c r="I61" s="36">
        <v>0</v>
      </c>
      <c r="J61" s="36">
        <v>0</v>
      </c>
      <c r="K61" s="36"/>
      <c r="L61" s="36"/>
      <c r="M61" s="36"/>
      <c r="N61" s="36"/>
      <c r="O61" s="36"/>
      <c r="P61" s="36"/>
      <c r="Q61" s="36"/>
      <c r="R61" s="36"/>
      <c r="S61" s="36"/>
    </row>
    <row r="62" spans="1:19" ht="75" x14ac:dyDescent="0.25">
      <c r="A62" s="29" t="s">
        <v>385</v>
      </c>
      <c r="B62" s="28" t="s">
        <v>359</v>
      </c>
      <c r="C62" s="28" t="s">
        <v>382</v>
      </c>
      <c r="D62" s="28" t="s">
        <v>386</v>
      </c>
      <c r="E62" s="28" t="s">
        <v>127</v>
      </c>
      <c r="F62" s="29" t="s">
        <v>77</v>
      </c>
      <c r="G62" s="29" t="s">
        <v>273</v>
      </c>
      <c r="H62" s="38">
        <v>0.1</v>
      </c>
      <c r="I62" s="38">
        <v>0.15</v>
      </c>
      <c r="J62" s="38">
        <v>0.15</v>
      </c>
      <c r="K62" s="38"/>
      <c r="L62" s="38"/>
      <c r="M62" s="38"/>
      <c r="N62" s="38"/>
      <c r="O62" s="38"/>
      <c r="P62" s="38"/>
      <c r="Q62" s="38"/>
      <c r="R62" s="38"/>
      <c r="S62" s="38"/>
    </row>
    <row r="63" spans="1:19" ht="75" x14ac:dyDescent="0.25">
      <c r="A63" s="29" t="s">
        <v>387</v>
      </c>
      <c r="B63" s="28" t="s">
        <v>359</v>
      </c>
      <c r="C63" s="28" t="s">
        <v>382</v>
      </c>
      <c r="D63" s="28" t="s">
        <v>386</v>
      </c>
      <c r="E63" s="28" t="s">
        <v>388</v>
      </c>
      <c r="F63" s="29" t="s">
        <v>76</v>
      </c>
      <c r="G63" s="29" t="s">
        <v>254</v>
      </c>
      <c r="H63" s="36">
        <v>0</v>
      </c>
      <c r="I63" s="36">
        <v>0</v>
      </c>
      <c r="J63" s="36">
        <v>0</v>
      </c>
      <c r="K63" s="36"/>
      <c r="L63" s="36"/>
      <c r="M63" s="36"/>
      <c r="N63" s="36"/>
      <c r="O63" s="36"/>
      <c r="P63" s="36"/>
      <c r="Q63" s="36"/>
      <c r="R63" s="36"/>
      <c r="S63" s="36"/>
    </row>
    <row r="64" spans="1:19" ht="75" x14ac:dyDescent="0.25">
      <c r="A64" s="29" t="s">
        <v>389</v>
      </c>
      <c r="B64" s="28" t="s">
        <v>359</v>
      </c>
      <c r="C64" s="28" t="s">
        <v>382</v>
      </c>
      <c r="D64" s="28" t="s">
        <v>390</v>
      </c>
      <c r="E64" s="28" t="s">
        <v>391</v>
      </c>
      <c r="F64" s="29" t="s">
        <v>76</v>
      </c>
      <c r="G64" s="29" t="s">
        <v>254</v>
      </c>
      <c r="H64" s="36">
        <v>0</v>
      </c>
      <c r="I64" s="36">
        <v>0</v>
      </c>
      <c r="J64" s="36">
        <v>0</v>
      </c>
      <c r="K64" s="36"/>
      <c r="L64" s="36"/>
      <c r="M64" s="36"/>
      <c r="N64" s="36"/>
      <c r="O64" s="36"/>
      <c r="P64" s="36"/>
      <c r="Q64" s="36"/>
      <c r="R64" s="36"/>
      <c r="S64" s="36"/>
    </row>
    <row r="65" spans="1:19" ht="75" x14ac:dyDescent="0.25">
      <c r="A65" s="29" t="s">
        <v>392</v>
      </c>
      <c r="B65" s="28" t="s">
        <v>393</v>
      </c>
      <c r="C65" s="28" t="s">
        <v>394</v>
      </c>
      <c r="D65" s="28" t="s">
        <v>395</v>
      </c>
      <c r="E65" s="28" t="s">
        <v>128</v>
      </c>
      <c r="F65" s="29" t="s">
        <v>76</v>
      </c>
      <c r="G65" s="29" t="s">
        <v>254</v>
      </c>
      <c r="H65" s="36">
        <v>0</v>
      </c>
      <c r="I65" s="36">
        <v>0</v>
      </c>
      <c r="J65" s="36">
        <v>0</v>
      </c>
      <c r="K65" s="36"/>
      <c r="L65" s="36"/>
      <c r="M65" s="36"/>
      <c r="N65" s="36"/>
      <c r="O65" s="36"/>
      <c r="P65" s="36"/>
      <c r="Q65" s="36"/>
      <c r="R65" s="36"/>
      <c r="S65" s="36"/>
    </row>
    <row r="66" spans="1:19" ht="45" x14ac:dyDescent="0.25">
      <c r="A66" s="29" t="s">
        <v>396</v>
      </c>
      <c r="B66" s="28" t="s">
        <v>393</v>
      </c>
      <c r="C66" s="28" t="s">
        <v>394</v>
      </c>
      <c r="D66" s="28" t="s">
        <v>129</v>
      </c>
      <c r="E66" s="28" t="s">
        <v>130</v>
      </c>
      <c r="F66" s="29" t="s">
        <v>76</v>
      </c>
      <c r="G66" s="29" t="s">
        <v>254</v>
      </c>
      <c r="H66" s="36">
        <v>0</v>
      </c>
      <c r="I66" s="36">
        <v>0</v>
      </c>
      <c r="J66" s="36">
        <v>2</v>
      </c>
      <c r="K66" s="36"/>
      <c r="L66" s="36"/>
      <c r="M66" s="36"/>
      <c r="N66" s="36"/>
      <c r="O66" s="36"/>
      <c r="P66" s="36"/>
      <c r="Q66" s="36"/>
      <c r="R66" s="36"/>
      <c r="S66" s="36"/>
    </row>
    <row r="67" spans="1:19" ht="45" x14ac:dyDescent="0.25">
      <c r="A67" s="29" t="s">
        <v>397</v>
      </c>
      <c r="B67" s="28" t="s">
        <v>393</v>
      </c>
      <c r="C67" s="28" t="s">
        <v>394</v>
      </c>
      <c r="D67" s="28" t="s">
        <v>398</v>
      </c>
      <c r="E67" s="28" t="s">
        <v>399</v>
      </c>
      <c r="F67" s="29" t="s">
        <v>76</v>
      </c>
      <c r="G67" s="29" t="s">
        <v>254</v>
      </c>
      <c r="H67" s="36">
        <v>1</v>
      </c>
      <c r="I67" s="36">
        <v>0</v>
      </c>
      <c r="J67" s="36">
        <v>0</v>
      </c>
      <c r="K67" s="36"/>
      <c r="L67" s="36"/>
      <c r="M67" s="36"/>
      <c r="N67" s="36"/>
      <c r="O67" s="36"/>
      <c r="P67" s="36"/>
      <c r="Q67" s="36"/>
      <c r="R67" s="36"/>
      <c r="S67" s="36"/>
    </row>
    <row r="68" spans="1:19" ht="45" x14ac:dyDescent="0.25">
      <c r="A68" s="29" t="s">
        <v>400</v>
      </c>
      <c r="B68" s="28" t="s">
        <v>137</v>
      </c>
      <c r="C68" s="28" t="s">
        <v>191</v>
      </c>
      <c r="D68" s="28" t="s">
        <v>131</v>
      </c>
      <c r="E68" s="28" t="s">
        <v>132</v>
      </c>
      <c r="F68" s="29" t="s">
        <v>76</v>
      </c>
      <c r="G68" s="29" t="s">
        <v>254</v>
      </c>
      <c r="H68" s="36">
        <v>1264</v>
      </c>
      <c r="I68" s="36">
        <v>1413</v>
      </c>
      <c r="J68" s="36">
        <v>1505</v>
      </c>
      <c r="K68" s="36"/>
      <c r="L68" s="36"/>
      <c r="M68" s="36"/>
      <c r="N68" s="36"/>
      <c r="O68" s="36"/>
      <c r="P68" s="36"/>
      <c r="Q68" s="36"/>
      <c r="R68" s="36"/>
      <c r="S68" s="36"/>
    </row>
    <row r="69" spans="1:19" ht="45" x14ac:dyDescent="0.25">
      <c r="A69" s="29" t="s">
        <v>401</v>
      </c>
      <c r="B69" s="28" t="s">
        <v>137</v>
      </c>
      <c r="C69" s="28" t="s">
        <v>191</v>
      </c>
      <c r="D69" s="28" t="s">
        <v>133</v>
      </c>
      <c r="E69" s="28" t="s">
        <v>132</v>
      </c>
      <c r="F69" s="29" t="s">
        <v>76</v>
      </c>
      <c r="G69" s="29" t="s">
        <v>254</v>
      </c>
      <c r="H69" s="36">
        <v>177</v>
      </c>
      <c r="I69" s="36">
        <v>416</v>
      </c>
      <c r="J69" s="36">
        <v>412</v>
      </c>
      <c r="K69" s="36"/>
      <c r="L69" s="36"/>
      <c r="M69" s="36"/>
      <c r="N69" s="36"/>
      <c r="O69" s="36"/>
      <c r="P69" s="36"/>
      <c r="Q69" s="36"/>
      <c r="R69" s="36"/>
      <c r="S69" s="36"/>
    </row>
    <row r="70" spans="1:19" ht="45" x14ac:dyDescent="0.25">
      <c r="A70" s="29" t="s">
        <v>402</v>
      </c>
      <c r="B70" s="28" t="s">
        <v>137</v>
      </c>
      <c r="C70" s="28" t="s">
        <v>191</v>
      </c>
      <c r="D70" s="28" t="s">
        <v>134</v>
      </c>
      <c r="E70" s="28" t="s">
        <v>132</v>
      </c>
      <c r="F70" s="29" t="s">
        <v>76</v>
      </c>
      <c r="G70" s="29" t="s">
        <v>254</v>
      </c>
      <c r="H70" s="36">
        <v>350</v>
      </c>
      <c r="I70" s="36">
        <v>353</v>
      </c>
      <c r="J70" s="36">
        <v>394</v>
      </c>
      <c r="K70" s="36"/>
      <c r="L70" s="36"/>
      <c r="M70" s="36"/>
      <c r="N70" s="36"/>
      <c r="O70" s="36"/>
      <c r="P70" s="36"/>
      <c r="Q70" s="36"/>
      <c r="R70" s="36"/>
      <c r="S70" s="36"/>
    </row>
    <row r="71" spans="1:19" ht="45" x14ac:dyDescent="0.25">
      <c r="A71" s="29" t="s">
        <v>403</v>
      </c>
      <c r="B71" s="28" t="s">
        <v>137</v>
      </c>
      <c r="C71" s="28" t="s">
        <v>191</v>
      </c>
      <c r="D71" s="28" t="s">
        <v>135</v>
      </c>
      <c r="E71" s="28" t="s">
        <v>132</v>
      </c>
      <c r="F71" s="29" t="s">
        <v>76</v>
      </c>
      <c r="G71" s="29" t="s">
        <v>254</v>
      </c>
      <c r="H71" s="36">
        <v>6</v>
      </c>
      <c r="I71" s="36">
        <v>6</v>
      </c>
      <c r="J71" s="36">
        <v>6</v>
      </c>
      <c r="K71" s="36"/>
      <c r="L71" s="36"/>
      <c r="M71" s="36"/>
      <c r="N71" s="36"/>
      <c r="O71" s="36"/>
      <c r="P71" s="36"/>
      <c r="Q71" s="36"/>
      <c r="R71" s="36"/>
      <c r="S71" s="36"/>
    </row>
    <row r="72" spans="1:19" ht="45" x14ac:dyDescent="0.25">
      <c r="A72" s="29" t="s">
        <v>404</v>
      </c>
      <c r="B72" s="28" t="s">
        <v>137</v>
      </c>
      <c r="C72" s="28" t="s">
        <v>191</v>
      </c>
      <c r="D72" s="28" t="s">
        <v>136</v>
      </c>
      <c r="E72" s="28" t="s">
        <v>132</v>
      </c>
      <c r="F72" s="29" t="s">
        <v>76</v>
      </c>
      <c r="G72" s="29" t="s">
        <v>254</v>
      </c>
      <c r="H72" s="36">
        <v>71</v>
      </c>
      <c r="I72" s="36">
        <v>84</v>
      </c>
      <c r="J72" s="36">
        <v>116</v>
      </c>
      <c r="K72" s="36"/>
      <c r="L72" s="36"/>
      <c r="M72" s="36"/>
      <c r="N72" s="36"/>
      <c r="O72" s="36"/>
      <c r="P72" s="36"/>
      <c r="Q72" s="36"/>
      <c r="R72" s="36"/>
      <c r="S72" s="36"/>
    </row>
    <row r="73" spans="1:19" ht="60" x14ac:dyDescent="0.25">
      <c r="A73" s="29" t="s">
        <v>405</v>
      </c>
      <c r="B73" s="28" t="s">
        <v>139</v>
      </c>
      <c r="C73" s="28" t="s">
        <v>211</v>
      </c>
      <c r="D73" s="28" t="s">
        <v>138</v>
      </c>
      <c r="E73" s="28" t="s">
        <v>406</v>
      </c>
      <c r="F73" s="29" t="s">
        <v>76</v>
      </c>
      <c r="G73" s="29" t="s">
        <v>254</v>
      </c>
      <c r="H73" s="36">
        <v>0</v>
      </c>
      <c r="I73" s="36">
        <v>1</v>
      </c>
      <c r="J73" s="36">
        <v>4</v>
      </c>
      <c r="K73" s="36"/>
      <c r="L73" s="36"/>
      <c r="M73" s="36"/>
      <c r="N73" s="36"/>
      <c r="O73" s="36"/>
      <c r="P73" s="36"/>
      <c r="Q73" s="36"/>
      <c r="R73" s="36"/>
      <c r="S73" s="36"/>
    </row>
    <row r="74" spans="1:19" ht="60" x14ac:dyDescent="0.25">
      <c r="A74" s="29" t="s">
        <v>407</v>
      </c>
      <c r="B74" s="28" t="s">
        <v>139</v>
      </c>
      <c r="C74" s="28" t="s">
        <v>211</v>
      </c>
      <c r="D74" s="28" t="s">
        <v>138</v>
      </c>
      <c r="E74" s="28" t="s">
        <v>408</v>
      </c>
      <c r="F74" s="29" t="s">
        <v>76</v>
      </c>
      <c r="G74" s="29" t="s">
        <v>254</v>
      </c>
      <c r="H74" s="36">
        <v>0</v>
      </c>
      <c r="I74" s="36">
        <v>0</v>
      </c>
      <c r="J74" s="36">
        <v>0</v>
      </c>
      <c r="K74" s="36"/>
      <c r="L74" s="36"/>
      <c r="M74" s="36"/>
      <c r="N74" s="36"/>
      <c r="O74" s="36"/>
      <c r="P74" s="36"/>
      <c r="Q74" s="36"/>
      <c r="R74" s="36"/>
      <c r="S74" s="36"/>
    </row>
    <row r="75" spans="1:19" ht="60" x14ac:dyDescent="0.25">
      <c r="A75" s="29" t="s">
        <v>409</v>
      </c>
      <c r="B75" s="28" t="s">
        <v>139</v>
      </c>
      <c r="C75" s="28" t="s">
        <v>211</v>
      </c>
      <c r="D75" s="28" t="s">
        <v>138</v>
      </c>
      <c r="E75" s="28" t="s">
        <v>410</v>
      </c>
      <c r="F75" s="29" t="s">
        <v>76</v>
      </c>
      <c r="G75" s="29" t="s">
        <v>254</v>
      </c>
      <c r="H75" s="36">
        <v>0</v>
      </c>
      <c r="I75" s="36">
        <v>1</v>
      </c>
      <c r="J75" s="36">
        <v>0</v>
      </c>
      <c r="K75" s="36"/>
      <c r="L75" s="36"/>
      <c r="M75" s="36"/>
      <c r="N75" s="36"/>
      <c r="O75" s="36"/>
      <c r="P75" s="36"/>
      <c r="Q75" s="36"/>
      <c r="R75" s="36"/>
      <c r="S75" s="36"/>
    </row>
    <row r="76" spans="1:19" ht="60" x14ac:dyDescent="0.25">
      <c r="A76" s="29" t="s">
        <v>411</v>
      </c>
      <c r="B76" s="28" t="s">
        <v>139</v>
      </c>
      <c r="C76" s="28" t="s">
        <v>211</v>
      </c>
      <c r="D76" s="28" t="s">
        <v>412</v>
      </c>
      <c r="E76" s="28" t="s">
        <v>413</v>
      </c>
      <c r="F76" s="29" t="s">
        <v>76</v>
      </c>
      <c r="G76" s="29" t="s">
        <v>254</v>
      </c>
      <c r="H76" s="36">
        <v>0</v>
      </c>
      <c r="I76" s="36">
        <v>0</v>
      </c>
      <c r="J76" s="36">
        <v>0</v>
      </c>
      <c r="K76" s="36"/>
      <c r="L76" s="36"/>
      <c r="M76" s="36"/>
      <c r="N76" s="36"/>
      <c r="O76" s="36"/>
      <c r="P76" s="36"/>
      <c r="Q76" s="36"/>
      <c r="R76" s="36"/>
      <c r="S76" s="36"/>
    </row>
    <row r="77" spans="1:19" ht="75" x14ac:dyDescent="0.25">
      <c r="A77" s="29" t="s">
        <v>414</v>
      </c>
      <c r="B77" s="28" t="s">
        <v>139</v>
      </c>
      <c r="C77" s="28" t="s">
        <v>415</v>
      </c>
      <c r="D77" s="28" t="s">
        <v>416</v>
      </c>
      <c r="E77" s="28" t="s">
        <v>417</v>
      </c>
      <c r="F77" s="29" t="s">
        <v>76</v>
      </c>
      <c r="G77" s="29" t="s">
        <v>254</v>
      </c>
      <c r="H77" s="36">
        <v>0</v>
      </c>
      <c r="I77" s="36">
        <v>0</v>
      </c>
      <c r="J77" s="36">
        <v>1</v>
      </c>
      <c r="K77" s="36"/>
      <c r="L77" s="36"/>
      <c r="M77" s="36"/>
      <c r="N77" s="36"/>
      <c r="O77" s="36"/>
      <c r="P77" s="36"/>
      <c r="Q77" s="36"/>
      <c r="R77" s="36"/>
      <c r="S77" s="36"/>
    </row>
    <row r="78" spans="1:19" ht="60" x14ac:dyDescent="0.25">
      <c r="A78" s="29" t="s">
        <v>418</v>
      </c>
      <c r="B78" s="28" t="s">
        <v>139</v>
      </c>
      <c r="C78" s="28" t="s">
        <v>415</v>
      </c>
      <c r="D78" s="28" t="s">
        <v>419</v>
      </c>
      <c r="E78" s="28" t="s">
        <v>420</v>
      </c>
      <c r="F78" s="29" t="s">
        <v>77</v>
      </c>
      <c r="G78" s="29" t="s">
        <v>273</v>
      </c>
      <c r="H78" s="37">
        <v>0</v>
      </c>
      <c r="I78" s="37">
        <v>0</v>
      </c>
      <c r="J78" s="37">
        <v>0.5</v>
      </c>
      <c r="K78" s="37"/>
      <c r="L78" s="37"/>
      <c r="M78" s="37"/>
      <c r="N78" s="37"/>
      <c r="O78" s="37"/>
      <c r="P78" s="37"/>
      <c r="Q78" s="37"/>
      <c r="R78" s="37"/>
      <c r="S78" s="37"/>
    </row>
    <row r="79" spans="1:19" ht="60" x14ac:dyDescent="0.25">
      <c r="A79" s="29" t="s">
        <v>421</v>
      </c>
      <c r="B79" s="28" t="s">
        <v>139</v>
      </c>
      <c r="C79" s="28" t="s">
        <v>415</v>
      </c>
      <c r="D79" s="28" t="s">
        <v>422</v>
      </c>
      <c r="E79" s="28" t="s">
        <v>423</v>
      </c>
      <c r="F79" s="29" t="s">
        <v>76</v>
      </c>
      <c r="G79" s="29" t="s">
        <v>254</v>
      </c>
      <c r="H79" s="36">
        <v>0</v>
      </c>
      <c r="I79" s="36">
        <v>0</v>
      </c>
      <c r="J79" s="36">
        <v>0</v>
      </c>
      <c r="K79" s="36"/>
      <c r="L79" s="36"/>
      <c r="M79" s="36"/>
      <c r="N79" s="36"/>
      <c r="O79" s="36"/>
      <c r="P79" s="36"/>
      <c r="Q79" s="36"/>
      <c r="R79" s="36"/>
      <c r="S79" s="36"/>
    </row>
    <row r="80" spans="1:19" ht="60" x14ac:dyDescent="0.25">
      <c r="A80" s="29" t="s">
        <v>424</v>
      </c>
      <c r="B80" s="28" t="s">
        <v>139</v>
      </c>
      <c r="C80" s="28" t="s">
        <v>425</v>
      </c>
      <c r="D80" s="28" t="s">
        <v>426</v>
      </c>
      <c r="E80" s="28" t="s">
        <v>427</v>
      </c>
      <c r="F80" s="29" t="s">
        <v>77</v>
      </c>
      <c r="G80" s="29" t="s">
        <v>273</v>
      </c>
      <c r="H80" s="37">
        <v>0</v>
      </c>
      <c r="I80" s="37">
        <v>0</v>
      </c>
      <c r="J80" s="37">
        <v>0</v>
      </c>
      <c r="K80" s="37"/>
      <c r="L80" s="37"/>
      <c r="M80" s="37"/>
      <c r="N80" s="37"/>
      <c r="O80" s="37"/>
      <c r="P80" s="37"/>
      <c r="Q80" s="37"/>
      <c r="R80" s="37"/>
      <c r="S80" s="37"/>
    </row>
    <row r="81" spans="1:19" ht="60" x14ac:dyDescent="0.25">
      <c r="A81" s="29" t="s">
        <v>428</v>
      </c>
      <c r="B81" s="28" t="s">
        <v>139</v>
      </c>
      <c r="C81" s="28" t="s">
        <v>212</v>
      </c>
      <c r="D81" s="28" t="s">
        <v>429</v>
      </c>
      <c r="E81" s="28" t="s">
        <v>430</v>
      </c>
      <c r="F81" s="29" t="s">
        <v>76</v>
      </c>
      <c r="G81" s="29" t="s">
        <v>254</v>
      </c>
      <c r="H81" s="36">
        <v>0</v>
      </c>
      <c r="I81" s="36">
        <v>0</v>
      </c>
      <c r="J81" s="36">
        <v>0</v>
      </c>
      <c r="K81" s="36"/>
      <c r="L81" s="36"/>
      <c r="M81" s="36"/>
      <c r="N81" s="36"/>
      <c r="O81" s="36"/>
      <c r="P81" s="36"/>
      <c r="Q81" s="36"/>
      <c r="R81" s="36"/>
      <c r="S81" s="36"/>
    </row>
    <row r="82" spans="1:19" ht="60" x14ac:dyDescent="0.25">
      <c r="A82" s="29" t="s">
        <v>431</v>
      </c>
      <c r="B82" s="28" t="s">
        <v>139</v>
      </c>
      <c r="C82" s="28" t="s">
        <v>212</v>
      </c>
      <c r="D82" s="28" t="s">
        <v>429</v>
      </c>
      <c r="E82" s="28" t="s">
        <v>432</v>
      </c>
      <c r="F82" s="29" t="s">
        <v>76</v>
      </c>
      <c r="G82" s="29" t="s">
        <v>254</v>
      </c>
      <c r="H82" s="36">
        <v>0</v>
      </c>
      <c r="I82" s="36">
        <v>0</v>
      </c>
      <c r="J82" s="36">
        <v>0</v>
      </c>
      <c r="K82" s="36"/>
      <c r="L82" s="36"/>
      <c r="M82" s="36"/>
      <c r="N82" s="36"/>
      <c r="O82" s="36"/>
      <c r="P82" s="36"/>
      <c r="Q82" s="36"/>
      <c r="R82" s="36"/>
      <c r="S82" s="36"/>
    </row>
    <row r="83" spans="1:19" ht="60" x14ac:dyDescent="0.25">
      <c r="A83" s="29" t="s">
        <v>433</v>
      </c>
      <c r="B83" s="28" t="s">
        <v>139</v>
      </c>
      <c r="C83" s="28" t="s">
        <v>212</v>
      </c>
      <c r="D83" s="28" t="s">
        <v>429</v>
      </c>
      <c r="E83" s="28" t="s">
        <v>434</v>
      </c>
      <c r="F83" s="29" t="s">
        <v>76</v>
      </c>
      <c r="G83" s="29" t="s">
        <v>254</v>
      </c>
      <c r="H83" s="36">
        <v>0</v>
      </c>
      <c r="I83" s="36">
        <v>0</v>
      </c>
      <c r="J83" s="36">
        <v>0</v>
      </c>
      <c r="K83" s="36"/>
      <c r="L83" s="36"/>
      <c r="M83" s="36"/>
      <c r="N83" s="36"/>
      <c r="O83" s="36"/>
      <c r="P83" s="36"/>
      <c r="Q83" s="36"/>
      <c r="R83" s="36"/>
      <c r="S83" s="36"/>
    </row>
    <row r="84" spans="1:19" ht="60" x14ac:dyDescent="0.25">
      <c r="A84" s="29" t="s">
        <v>435</v>
      </c>
      <c r="B84" s="28" t="s">
        <v>139</v>
      </c>
      <c r="C84" s="28" t="s">
        <v>212</v>
      </c>
      <c r="D84" s="28" t="s">
        <v>429</v>
      </c>
      <c r="E84" s="28" t="s">
        <v>436</v>
      </c>
      <c r="F84" s="29" t="s">
        <v>76</v>
      </c>
      <c r="G84" s="29" t="s">
        <v>254</v>
      </c>
      <c r="H84" s="36">
        <v>0</v>
      </c>
      <c r="I84" s="36">
        <v>0</v>
      </c>
      <c r="J84" s="36">
        <v>0</v>
      </c>
      <c r="K84" s="36"/>
      <c r="L84" s="36"/>
      <c r="M84" s="36"/>
      <c r="N84" s="36"/>
      <c r="O84" s="36"/>
      <c r="P84" s="36"/>
      <c r="Q84" s="36"/>
      <c r="R84" s="36"/>
      <c r="S84" s="36"/>
    </row>
    <row r="85" spans="1:19" ht="60" x14ac:dyDescent="0.25">
      <c r="A85" s="29" t="s">
        <v>437</v>
      </c>
      <c r="B85" s="28" t="s">
        <v>139</v>
      </c>
      <c r="C85" s="28" t="s">
        <v>212</v>
      </c>
      <c r="D85" s="28" t="s">
        <v>429</v>
      </c>
      <c r="E85" s="28" t="s">
        <v>438</v>
      </c>
      <c r="F85" s="29" t="s">
        <v>76</v>
      </c>
      <c r="G85" s="29" t="s">
        <v>254</v>
      </c>
      <c r="H85" s="36">
        <v>0</v>
      </c>
      <c r="I85" s="36">
        <v>0</v>
      </c>
      <c r="J85" s="36">
        <v>50</v>
      </c>
      <c r="K85" s="36"/>
      <c r="L85" s="36"/>
      <c r="M85" s="36"/>
      <c r="N85" s="36"/>
      <c r="O85" s="36"/>
      <c r="P85" s="36"/>
      <c r="Q85" s="36"/>
      <c r="R85" s="36"/>
      <c r="S85" s="36"/>
    </row>
    <row r="86" spans="1:19" ht="60" x14ac:dyDescent="0.25">
      <c r="A86" s="29" t="s">
        <v>439</v>
      </c>
      <c r="B86" s="28" t="s">
        <v>139</v>
      </c>
      <c r="C86" s="28" t="s">
        <v>212</v>
      </c>
      <c r="D86" s="28" t="s">
        <v>429</v>
      </c>
      <c r="E86" s="28" t="s">
        <v>440</v>
      </c>
      <c r="F86" s="29" t="s">
        <v>76</v>
      </c>
      <c r="G86" s="29" t="s">
        <v>254</v>
      </c>
      <c r="H86" s="36">
        <v>0</v>
      </c>
      <c r="I86" s="36">
        <v>2</v>
      </c>
      <c r="J86" s="36">
        <v>0</v>
      </c>
      <c r="K86" s="36"/>
      <c r="L86" s="36"/>
      <c r="M86" s="36"/>
      <c r="N86" s="36"/>
      <c r="O86" s="36"/>
      <c r="P86" s="36"/>
      <c r="Q86" s="36"/>
      <c r="R86" s="36"/>
      <c r="S86" s="36"/>
    </row>
    <row r="87" spans="1:19" ht="60" x14ac:dyDescent="0.25">
      <c r="A87" s="29" t="s">
        <v>441</v>
      </c>
      <c r="B87" s="28" t="s">
        <v>139</v>
      </c>
      <c r="C87" s="28" t="s">
        <v>212</v>
      </c>
      <c r="D87" s="28" t="s">
        <v>429</v>
      </c>
      <c r="E87" s="28" t="s">
        <v>442</v>
      </c>
      <c r="F87" s="29" t="s">
        <v>76</v>
      </c>
      <c r="G87" s="29" t="s">
        <v>254</v>
      </c>
      <c r="H87" s="36">
        <v>0</v>
      </c>
      <c r="I87" s="36">
        <v>0</v>
      </c>
      <c r="J87" s="36">
        <v>0</v>
      </c>
      <c r="K87" s="36"/>
      <c r="L87" s="36"/>
      <c r="M87" s="36"/>
      <c r="N87" s="36"/>
      <c r="O87" s="36"/>
      <c r="P87" s="36"/>
      <c r="Q87" s="36"/>
      <c r="R87" s="36"/>
      <c r="S87" s="36"/>
    </row>
    <row r="88" spans="1:19" ht="30" x14ac:dyDescent="0.25">
      <c r="A88" s="29" t="s">
        <v>443</v>
      </c>
      <c r="B88" s="28" t="s">
        <v>140</v>
      </c>
      <c r="C88" s="28" t="s">
        <v>444</v>
      </c>
      <c r="D88" s="28" t="s">
        <v>445</v>
      </c>
      <c r="E88" s="28" t="s">
        <v>446</v>
      </c>
      <c r="F88" s="29" t="s">
        <v>77</v>
      </c>
      <c r="G88" s="29" t="s">
        <v>279</v>
      </c>
      <c r="H88" s="37">
        <v>0.5</v>
      </c>
      <c r="I88" s="37">
        <v>1</v>
      </c>
      <c r="J88" s="37">
        <v>0.6</v>
      </c>
      <c r="K88" s="37"/>
      <c r="L88" s="37"/>
      <c r="M88" s="37"/>
      <c r="N88" s="37"/>
      <c r="O88" s="37"/>
      <c r="P88" s="37"/>
      <c r="Q88" s="37"/>
      <c r="R88" s="37"/>
      <c r="S88" s="37"/>
    </row>
    <row r="89" spans="1:19" ht="30" x14ac:dyDescent="0.25">
      <c r="A89" s="29" t="s">
        <v>447</v>
      </c>
      <c r="B89" s="28" t="s">
        <v>140</v>
      </c>
      <c r="C89" s="28" t="s">
        <v>444</v>
      </c>
      <c r="D89" s="28" t="s">
        <v>448</v>
      </c>
      <c r="E89" s="28" t="s">
        <v>449</v>
      </c>
      <c r="F89" s="29" t="s">
        <v>77</v>
      </c>
      <c r="G89" s="29" t="s">
        <v>279</v>
      </c>
      <c r="H89" s="37">
        <v>1</v>
      </c>
      <c r="I89" s="37">
        <v>1</v>
      </c>
      <c r="J89" s="37">
        <v>1</v>
      </c>
      <c r="K89" s="37"/>
      <c r="L89" s="37"/>
      <c r="M89" s="37"/>
      <c r="N89" s="37"/>
      <c r="O89" s="37"/>
      <c r="P89" s="37"/>
      <c r="Q89" s="37"/>
      <c r="R89" s="37"/>
      <c r="S89" s="37"/>
    </row>
    <row r="90" spans="1:19" ht="30" x14ac:dyDescent="0.25">
      <c r="A90" s="29" t="s">
        <v>450</v>
      </c>
      <c r="B90" s="28" t="s">
        <v>140</v>
      </c>
      <c r="C90" s="28" t="s">
        <v>444</v>
      </c>
      <c r="D90" s="28" t="s">
        <v>451</v>
      </c>
      <c r="E90" s="28" t="s">
        <v>452</v>
      </c>
      <c r="F90" s="29" t="s">
        <v>76</v>
      </c>
      <c r="G90" s="29" t="s">
        <v>254</v>
      </c>
      <c r="H90" s="36">
        <v>0</v>
      </c>
      <c r="I90" s="36">
        <v>0</v>
      </c>
      <c r="J90" s="36">
        <v>0</v>
      </c>
      <c r="K90" s="36"/>
      <c r="L90" s="36"/>
      <c r="M90" s="36"/>
      <c r="N90" s="36"/>
      <c r="O90" s="36"/>
      <c r="P90" s="36"/>
      <c r="Q90" s="36"/>
      <c r="R90" s="36"/>
      <c r="S90" s="36"/>
    </row>
    <row r="91" spans="1:19" ht="45" x14ac:dyDescent="0.25">
      <c r="A91" s="29" t="s">
        <v>453</v>
      </c>
      <c r="B91" s="28" t="s">
        <v>140</v>
      </c>
      <c r="C91" s="28" t="s">
        <v>444</v>
      </c>
      <c r="D91" s="28" t="s">
        <v>454</v>
      </c>
      <c r="E91" s="28" t="s">
        <v>455</v>
      </c>
      <c r="F91" s="29" t="s">
        <v>77</v>
      </c>
      <c r="G91" s="29" t="s">
        <v>279</v>
      </c>
      <c r="H91" s="37">
        <v>1</v>
      </c>
      <c r="I91" s="37">
        <v>1</v>
      </c>
      <c r="J91" s="37">
        <v>1</v>
      </c>
      <c r="K91" s="37"/>
      <c r="L91" s="37"/>
      <c r="M91" s="37"/>
      <c r="N91" s="37"/>
      <c r="O91" s="37"/>
      <c r="P91" s="37"/>
      <c r="Q91" s="37"/>
      <c r="R91" s="37"/>
      <c r="S91" s="37"/>
    </row>
    <row r="92" spans="1:19" ht="30" x14ac:dyDescent="0.25">
      <c r="A92" s="29" t="s">
        <v>456</v>
      </c>
      <c r="B92" s="28" t="s">
        <v>140</v>
      </c>
      <c r="C92" s="28" t="s">
        <v>457</v>
      </c>
      <c r="D92" s="28" t="s">
        <v>458</v>
      </c>
      <c r="E92" s="28" t="s">
        <v>459</v>
      </c>
      <c r="F92" s="29" t="s">
        <v>77</v>
      </c>
      <c r="G92" s="29" t="s">
        <v>279</v>
      </c>
      <c r="H92" s="39">
        <v>1</v>
      </c>
      <c r="I92" s="39">
        <v>1</v>
      </c>
      <c r="J92" s="39">
        <v>1</v>
      </c>
      <c r="K92" s="39"/>
      <c r="L92" s="39"/>
      <c r="M92" s="39"/>
      <c r="N92" s="39"/>
      <c r="O92" s="39"/>
      <c r="P92" s="39"/>
      <c r="Q92" s="39"/>
      <c r="R92" s="39"/>
      <c r="S92" s="39"/>
    </row>
    <row r="93" spans="1:19" ht="45" x14ac:dyDescent="0.25">
      <c r="A93" s="29" t="s">
        <v>460</v>
      </c>
      <c r="B93" s="28" t="s">
        <v>156</v>
      </c>
      <c r="C93" s="28" t="s">
        <v>461</v>
      </c>
      <c r="D93" s="28" t="s">
        <v>462</v>
      </c>
      <c r="E93" s="28" t="s">
        <v>463</v>
      </c>
      <c r="F93" s="29" t="s">
        <v>76</v>
      </c>
      <c r="G93" s="29" t="s">
        <v>254</v>
      </c>
      <c r="H93" s="36">
        <v>1</v>
      </c>
      <c r="I93" s="36">
        <v>1</v>
      </c>
      <c r="J93" s="36">
        <v>1</v>
      </c>
      <c r="K93" s="36"/>
      <c r="L93" s="36"/>
      <c r="M93" s="36"/>
      <c r="N93" s="36"/>
      <c r="O93" s="36"/>
      <c r="P93" s="36"/>
      <c r="Q93" s="36"/>
      <c r="R93" s="36"/>
      <c r="S93" s="36"/>
    </row>
    <row r="94" spans="1:19" ht="45" x14ac:dyDescent="0.25">
      <c r="A94" s="29" t="s">
        <v>464</v>
      </c>
      <c r="B94" s="28" t="s">
        <v>156</v>
      </c>
      <c r="C94" s="28" t="s">
        <v>461</v>
      </c>
      <c r="D94" s="28" t="s">
        <v>465</v>
      </c>
      <c r="E94" s="28" t="s">
        <v>466</v>
      </c>
      <c r="F94" s="29" t="s">
        <v>76</v>
      </c>
      <c r="G94" s="29" t="s">
        <v>254</v>
      </c>
      <c r="H94" s="36">
        <v>0</v>
      </c>
      <c r="I94" s="36">
        <v>0</v>
      </c>
      <c r="J94" s="36">
        <v>1</v>
      </c>
      <c r="K94" s="36"/>
      <c r="L94" s="36"/>
      <c r="M94" s="36"/>
      <c r="N94" s="36"/>
      <c r="O94" s="36"/>
      <c r="P94" s="36"/>
      <c r="Q94" s="36"/>
      <c r="R94" s="36"/>
      <c r="S94" s="36"/>
    </row>
    <row r="95" spans="1:19" ht="45" x14ac:dyDescent="0.25">
      <c r="A95" s="29" t="s">
        <v>467</v>
      </c>
      <c r="B95" s="28" t="s">
        <v>156</v>
      </c>
      <c r="C95" s="28" t="s">
        <v>468</v>
      </c>
      <c r="D95" s="28" t="s">
        <v>469</v>
      </c>
      <c r="E95" s="28" t="s">
        <v>470</v>
      </c>
      <c r="F95" s="29" t="s">
        <v>76</v>
      </c>
      <c r="G95" s="29" t="s">
        <v>254</v>
      </c>
      <c r="H95" s="36">
        <v>1</v>
      </c>
      <c r="I95" s="36">
        <v>1</v>
      </c>
      <c r="J95" s="36">
        <v>1</v>
      </c>
      <c r="K95" s="36"/>
      <c r="L95" s="36"/>
      <c r="M95" s="36"/>
      <c r="N95" s="36"/>
      <c r="O95" s="36"/>
      <c r="P95" s="36"/>
      <c r="Q95" s="36"/>
      <c r="R95" s="36"/>
      <c r="S95" s="36"/>
    </row>
    <row r="96" spans="1:19" ht="45" x14ac:dyDescent="0.25">
      <c r="A96" s="29" t="s">
        <v>471</v>
      </c>
      <c r="B96" s="28" t="s">
        <v>156</v>
      </c>
      <c r="C96" s="28" t="s">
        <v>472</v>
      </c>
      <c r="D96" s="28" t="s">
        <v>473</v>
      </c>
      <c r="E96" s="28" t="s">
        <v>474</v>
      </c>
      <c r="F96" s="29" t="s">
        <v>76</v>
      </c>
      <c r="G96" s="29" t="s">
        <v>254</v>
      </c>
      <c r="H96" s="36">
        <v>0</v>
      </c>
      <c r="I96" s="36">
        <v>0</v>
      </c>
      <c r="J96" s="36">
        <v>1</v>
      </c>
      <c r="K96" s="36"/>
      <c r="L96" s="36"/>
      <c r="M96" s="36"/>
      <c r="N96" s="36"/>
      <c r="O96" s="36"/>
      <c r="P96" s="36"/>
      <c r="Q96" s="36"/>
      <c r="R96" s="36"/>
      <c r="S96" s="36"/>
    </row>
    <row r="97" spans="1:19" ht="45" x14ac:dyDescent="0.25">
      <c r="A97" s="29" t="s">
        <v>475</v>
      </c>
      <c r="B97" s="28" t="s">
        <v>156</v>
      </c>
      <c r="C97" s="28" t="s">
        <v>214</v>
      </c>
      <c r="D97" s="28" t="s">
        <v>141</v>
      </c>
      <c r="E97" s="28" t="s">
        <v>142</v>
      </c>
      <c r="F97" s="29" t="s">
        <v>76</v>
      </c>
      <c r="G97" s="29" t="s">
        <v>254</v>
      </c>
      <c r="H97" s="36">
        <v>1</v>
      </c>
      <c r="I97" s="36">
        <v>1</v>
      </c>
      <c r="J97" s="36">
        <v>1</v>
      </c>
      <c r="K97" s="36"/>
      <c r="L97" s="36"/>
      <c r="M97" s="36"/>
      <c r="N97" s="36"/>
      <c r="O97" s="36"/>
      <c r="P97" s="36"/>
      <c r="Q97" s="36"/>
      <c r="R97" s="36"/>
      <c r="S97" s="36"/>
    </row>
    <row r="98" spans="1:19" ht="45" x14ac:dyDescent="0.25">
      <c r="A98" s="29" t="s">
        <v>476</v>
      </c>
      <c r="B98" s="28" t="s">
        <v>156</v>
      </c>
      <c r="C98" s="28" t="s">
        <v>214</v>
      </c>
      <c r="D98" s="28" t="s">
        <v>143</v>
      </c>
      <c r="E98" s="28" t="s">
        <v>144</v>
      </c>
      <c r="F98" s="29" t="s">
        <v>76</v>
      </c>
      <c r="G98" s="29" t="s">
        <v>254</v>
      </c>
      <c r="H98" s="36">
        <v>1</v>
      </c>
      <c r="I98" s="36">
        <v>1</v>
      </c>
      <c r="J98" s="36">
        <v>1</v>
      </c>
      <c r="K98" s="36"/>
      <c r="L98" s="36"/>
      <c r="M98" s="36"/>
      <c r="N98" s="36"/>
      <c r="O98" s="36"/>
      <c r="P98" s="36"/>
      <c r="Q98" s="36"/>
      <c r="R98" s="36"/>
      <c r="S98" s="36"/>
    </row>
    <row r="99" spans="1:19" ht="45" x14ac:dyDescent="0.25">
      <c r="A99" s="29" t="s">
        <v>477</v>
      </c>
      <c r="B99" s="28" t="s">
        <v>156</v>
      </c>
      <c r="C99" s="28" t="s">
        <v>214</v>
      </c>
      <c r="D99" s="28" t="s">
        <v>145</v>
      </c>
      <c r="E99" s="28" t="s">
        <v>146</v>
      </c>
      <c r="F99" s="29" t="s">
        <v>76</v>
      </c>
      <c r="G99" s="29" t="s">
        <v>254</v>
      </c>
      <c r="H99" s="36">
        <v>1</v>
      </c>
      <c r="I99" s="36">
        <v>1</v>
      </c>
      <c r="J99" s="36">
        <v>1</v>
      </c>
      <c r="K99" s="36"/>
      <c r="L99" s="36"/>
      <c r="M99" s="36"/>
      <c r="N99" s="36"/>
      <c r="O99" s="36"/>
      <c r="P99" s="36"/>
      <c r="Q99" s="36"/>
      <c r="R99" s="36"/>
      <c r="S99" s="36"/>
    </row>
    <row r="100" spans="1:19" ht="45" x14ac:dyDescent="0.25">
      <c r="A100" s="29" t="s">
        <v>478</v>
      </c>
      <c r="B100" s="28" t="s">
        <v>156</v>
      </c>
      <c r="C100" s="28" t="s">
        <v>479</v>
      </c>
      <c r="D100" s="28" t="s">
        <v>147</v>
      </c>
      <c r="E100" s="28" t="s">
        <v>148</v>
      </c>
      <c r="F100" s="29" t="s">
        <v>76</v>
      </c>
      <c r="G100" s="29" t="s">
        <v>254</v>
      </c>
      <c r="H100" s="36">
        <v>1</v>
      </c>
      <c r="I100" s="36">
        <v>1</v>
      </c>
      <c r="J100" s="36">
        <v>1</v>
      </c>
      <c r="K100" s="36"/>
      <c r="L100" s="36"/>
      <c r="M100" s="36"/>
      <c r="N100" s="36"/>
      <c r="O100" s="36"/>
      <c r="P100" s="36"/>
      <c r="Q100" s="36"/>
      <c r="R100" s="36"/>
      <c r="S100" s="36"/>
    </row>
    <row r="101" spans="1:19" ht="45" x14ac:dyDescent="0.25">
      <c r="A101" s="29" t="s">
        <v>480</v>
      </c>
      <c r="B101" s="28" t="s">
        <v>156</v>
      </c>
      <c r="C101" s="28" t="s">
        <v>479</v>
      </c>
      <c r="D101" s="28" t="s">
        <v>149</v>
      </c>
      <c r="E101" s="28" t="s">
        <v>150</v>
      </c>
      <c r="F101" s="29" t="s">
        <v>76</v>
      </c>
      <c r="G101" s="29" t="s">
        <v>254</v>
      </c>
      <c r="H101" s="36">
        <v>0</v>
      </c>
      <c r="I101" s="36">
        <v>0</v>
      </c>
      <c r="J101" s="36">
        <v>0</v>
      </c>
      <c r="K101" s="36"/>
      <c r="L101" s="36"/>
      <c r="M101" s="36"/>
      <c r="N101" s="36"/>
      <c r="O101" s="36"/>
      <c r="P101" s="36"/>
      <c r="Q101" s="36"/>
      <c r="R101" s="36"/>
      <c r="S101" s="36"/>
    </row>
    <row r="102" spans="1:19" ht="45" x14ac:dyDescent="0.25">
      <c r="A102" s="29" t="s">
        <v>481</v>
      </c>
      <c r="B102" s="28" t="s">
        <v>156</v>
      </c>
      <c r="C102" s="28" t="s">
        <v>215</v>
      </c>
      <c r="D102" s="28" t="s">
        <v>151</v>
      </c>
      <c r="E102" s="28" t="s">
        <v>152</v>
      </c>
      <c r="F102" s="29" t="s">
        <v>76</v>
      </c>
      <c r="G102" s="29" t="s">
        <v>254</v>
      </c>
      <c r="H102" s="36">
        <v>1</v>
      </c>
      <c r="I102" s="36">
        <v>1</v>
      </c>
      <c r="J102" s="36">
        <v>1</v>
      </c>
      <c r="K102" s="36"/>
      <c r="L102" s="36"/>
      <c r="M102" s="36"/>
      <c r="N102" s="36"/>
      <c r="O102" s="36"/>
      <c r="P102" s="36"/>
      <c r="Q102" s="36"/>
      <c r="R102" s="36"/>
      <c r="S102" s="36"/>
    </row>
    <row r="103" spans="1:19" ht="45" x14ac:dyDescent="0.25">
      <c r="A103" s="29" t="s">
        <v>482</v>
      </c>
      <c r="B103" s="28" t="s">
        <v>156</v>
      </c>
      <c r="C103" s="28" t="s">
        <v>215</v>
      </c>
      <c r="D103" s="28" t="s">
        <v>483</v>
      </c>
      <c r="E103" s="28" t="s">
        <v>152</v>
      </c>
      <c r="F103" s="29" t="s">
        <v>76</v>
      </c>
      <c r="G103" s="29" t="s">
        <v>254</v>
      </c>
      <c r="H103" s="36">
        <v>1</v>
      </c>
      <c r="I103" s="36">
        <v>0</v>
      </c>
      <c r="J103" s="36">
        <v>1</v>
      </c>
      <c r="K103" s="36"/>
      <c r="L103" s="36"/>
      <c r="M103" s="36"/>
      <c r="N103" s="36"/>
      <c r="O103" s="36"/>
      <c r="P103" s="36"/>
      <c r="Q103" s="36"/>
      <c r="R103" s="36"/>
      <c r="S103" s="36"/>
    </row>
    <row r="104" spans="1:19" ht="45" x14ac:dyDescent="0.25">
      <c r="A104" s="29" t="s">
        <v>484</v>
      </c>
      <c r="B104" s="28" t="s">
        <v>156</v>
      </c>
      <c r="C104" s="28" t="s">
        <v>216</v>
      </c>
      <c r="D104" s="28" t="s">
        <v>153</v>
      </c>
      <c r="E104" s="28" t="s">
        <v>142</v>
      </c>
      <c r="F104" s="29" t="s">
        <v>76</v>
      </c>
      <c r="G104" s="29" t="s">
        <v>254</v>
      </c>
      <c r="H104" s="36">
        <v>1</v>
      </c>
      <c r="I104" s="36">
        <v>1</v>
      </c>
      <c r="J104" s="36">
        <v>1</v>
      </c>
      <c r="K104" s="36"/>
      <c r="L104" s="36"/>
      <c r="M104" s="36"/>
      <c r="N104" s="36"/>
      <c r="O104" s="36"/>
      <c r="P104" s="36"/>
      <c r="Q104" s="36"/>
      <c r="R104" s="36"/>
      <c r="S104" s="36"/>
    </row>
    <row r="105" spans="1:19" ht="45" x14ac:dyDescent="0.25">
      <c r="A105" s="29" t="s">
        <v>485</v>
      </c>
      <c r="B105" s="28" t="s">
        <v>156</v>
      </c>
      <c r="C105" s="28" t="s">
        <v>217</v>
      </c>
      <c r="D105" s="28" t="s">
        <v>154</v>
      </c>
      <c r="E105" s="28" t="s">
        <v>155</v>
      </c>
      <c r="F105" s="29" t="s">
        <v>77</v>
      </c>
      <c r="G105" s="29" t="s">
        <v>279</v>
      </c>
      <c r="H105" s="38">
        <v>1</v>
      </c>
      <c r="I105" s="38">
        <v>1</v>
      </c>
      <c r="J105" s="38">
        <v>1</v>
      </c>
      <c r="K105" s="38"/>
      <c r="L105" s="38"/>
      <c r="M105" s="38"/>
      <c r="N105" s="38"/>
      <c r="O105" s="38"/>
      <c r="P105" s="38"/>
      <c r="Q105" s="38"/>
      <c r="R105" s="38"/>
      <c r="S105" s="38"/>
    </row>
    <row r="106" spans="1:19" ht="45" x14ac:dyDescent="0.25">
      <c r="A106" s="29" t="s">
        <v>486</v>
      </c>
      <c r="B106" s="28" t="s">
        <v>156</v>
      </c>
      <c r="C106" s="28" t="s">
        <v>487</v>
      </c>
      <c r="D106" s="28" t="s">
        <v>488</v>
      </c>
      <c r="E106" s="28" t="s">
        <v>489</v>
      </c>
      <c r="F106" s="29" t="s">
        <v>77</v>
      </c>
      <c r="G106" s="29" t="s">
        <v>273</v>
      </c>
      <c r="H106" s="38">
        <v>4.5199999999999997E-2</v>
      </c>
      <c r="I106" s="38">
        <v>9.4E-2</v>
      </c>
      <c r="J106" s="38">
        <v>0.14230000000000001</v>
      </c>
      <c r="K106" s="38"/>
      <c r="L106" s="38"/>
      <c r="M106" s="38"/>
      <c r="N106" s="38"/>
      <c r="O106" s="38"/>
      <c r="P106" s="38"/>
      <c r="Q106" s="38"/>
      <c r="R106" s="38"/>
      <c r="S106" s="38"/>
    </row>
    <row r="107" spans="1:19" ht="45" x14ac:dyDescent="0.25">
      <c r="A107" s="29" t="s">
        <v>490</v>
      </c>
      <c r="B107" s="28" t="s">
        <v>156</v>
      </c>
      <c r="C107" s="28" t="s">
        <v>487</v>
      </c>
      <c r="D107" s="28" t="s">
        <v>491</v>
      </c>
      <c r="E107" s="28" t="s">
        <v>492</v>
      </c>
      <c r="F107" s="29" t="s">
        <v>77</v>
      </c>
      <c r="G107" s="29" t="s">
        <v>273</v>
      </c>
      <c r="H107" s="38">
        <v>4.5199999999999997E-2</v>
      </c>
      <c r="I107" s="38">
        <v>0.1037</v>
      </c>
      <c r="J107" s="38">
        <v>0.1489</v>
      </c>
      <c r="K107" s="38"/>
      <c r="L107" s="38"/>
      <c r="M107" s="38"/>
      <c r="N107" s="38"/>
      <c r="O107" s="38"/>
      <c r="P107" s="38"/>
      <c r="Q107" s="38"/>
      <c r="R107" s="38"/>
      <c r="S107" s="38"/>
    </row>
    <row r="108" spans="1:19" ht="90" x14ac:dyDescent="0.25">
      <c r="A108" s="29" t="s">
        <v>493</v>
      </c>
      <c r="B108" s="28" t="s">
        <v>165</v>
      </c>
      <c r="C108" s="28" t="s">
        <v>494</v>
      </c>
      <c r="D108" s="28" t="s">
        <v>495</v>
      </c>
      <c r="E108" s="28" t="s">
        <v>157</v>
      </c>
      <c r="F108" s="29" t="s">
        <v>76</v>
      </c>
      <c r="G108" s="29" t="s">
        <v>254</v>
      </c>
      <c r="H108" s="36">
        <v>1</v>
      </c>
      <c r="I108" s="36">
        <v>1</v>
      </c>
      <c r="J108" s="36">
        <v>2</v>
      </c>
      <c r="K108" s="36"/>
      <c r="L108" s="36"/>
      <c r="M108" s="36"/>
      <c r="N108" s="36"/>
      <c r="O108" s="36"/>
      <c r="P108" s="36"/>
      <c r="Q108" s="36"/>
      <c r="R108" s="36"/>
      <c r="S108" s="36"/>
    </row>
    <row r="109" spans="1:19" ht="90" x14ac:dyDescent="0.25">
      <c r="A109" s="29" t="s">
        <v>496</v>
      </c>
      <c r="B109" s="28" t="s">
        <v>165</v>
      </c>
      <c r="C109" s="28" t="s">
        <v>494</v>
      </c>
      <c r="D109" s="28" t="s">
        <v>495</v>
      </c>
      <c r="E109" s="28" t="s">
        <v>158</v>
      </c>
      <c r="F109" s="29" t="s">
        <v>76</v>
      </c>
      <c r="G109" s="29" t="s">
        <v>254</v>
      </c>
      <c r="H109" s="36">
        <v>56</v>
      </c>
      <c r="I109" s="36">
        <v>41</v>
      </c>
      <c r="J109" s="36">
        <v>125</v>
      </c>
      <c r="K109" s="36"/>
      <c r="L109" s="36"/>
      <c r="M109" s="36"/>
      <c r="N109" s="36"/>
      <c r="O109" s="36"/>
      <c r="P109" s="36"/>
      <c r="Q109" s="36"/>
      <c r="R109" s="36"/>
      <c r="S109" s="36"/>
    </row>
    <row r="110" spans="1:19" ht="75" x14ac:dyDescent="0.25">
      <c r="A110" s="29" t="s">
        <v>497</v>
      </c>
      <c r="B110" s="28" t="s">
        <v>165</v>
      </c>
      <c r="C110" s="28" t="s">
        <v>494</v>
      </c>
      <c r="D110" s="28" t="s">
        <v>498</v>
      </c>
      <c r="E110" s="28" t="s">
        <v>157</v>
      </c>
      <c r="F110" s="29" t="s">
        <v>76</v>
      </c>
      <c r="G110" s="29" t="s">
        <v>254</v>
      </c>
      <c r="H110" s="36">
        <v>0</v>
      </c>
      <c r="I110" s="36">
        <v>1</v>
      </c>
      <c r="J110" s="36">
        <v>1</v>
      </c>
      <c r="K110" s="36"/>
      <c r="L110" s="36"/>
      <c r="M110" s="36"/>
      <c r="N110" s="36"/>
      <c r="O110" s="36"/>
      <c r="P110" s="36"/>
      <c r="Q110" s="36"/>
      <c r="R110" s="36"/>
      <c r="S110" s="36"/>
    </row>
    <row r="111" spans="1:19" ht="75" x14ac:dyDescent="0.25">
      <c r="A111" s="29" t="s">
        <v>499</v>
      </c>
      <c r="B111" s="28" t="s">
        <v>165</v>
      </c>
      <c r="C111" s="28" t="s">
        <v>494</v>
      </c>
      <c r="D111" s="28" t="s">
        <v>498</v>
      </c>
      <c r="E111" s="28" t="s">
        <v>158</v>
      </c>
      <c r="F111" s="29" t="s">
        <v>76</v>
      </c>
      <c r="G111" s="29" t="s">
        <v>254</v>
      </c>
      <c r="H111" s="36">
        <v>0</v>
      </c>
      <c r="I111" s="36">
        <v>64</v>
      </c>
      <c r="J111" s="36">
        <v>50</v>
      </c>
      <c r="K111" s="36"/>
      <c r="L111" s="36"/>
      <c r="M111" s="36"/>
      <c r="N111" s="36"/>
      <c r="O111" s="36"/>
      <c r="P111" s="36"/>
      <c r="Q111" s="36"/>
      <c r="R111" s="36"/>
      <c r="S111" s="36"/>
    </row>
    <row r="112" spans="1:19" ht="90" x14ac:dyDescent="0.25">
      <c r="A112" s="29" t="s">
        <v>500</v>
      </c>
      <c r="B112" s="28" t="s">
        <v>165</v>
      </c>
      <c r="C112" s="28" t="s">
        <v>494</v>
      </c>
      <c r="D112" s="28" t="s">
        <v>501</v>
      </c>
      <c r="E112" s="28" t="s">
        <v>157</v>
      </c>
      <c r="F112" s="29" t="s">
        <v>76</v>
      </c>
      <c r="G112" s="29" t="s">
        <v>254</v>
      </c>
      <c r="H112" s="36">
        <v>0</v>
      </c>
      <c r="I112" s="36">
        <v>1</v>
      </c>
      <c r="J112" s="36">
        <v>0</v>
      </c>
      <c r="K112" s="36"/>
      <c r="L112" s="36"/>
      <c r="M112" s="36"/>
      <c r="N112" s="36"/>
      <c r="O112" s="36"/>
      <c r="P112" s="36"/>
      <c r="Q112" s="36"/>
      <c r="R112" s="36"/>
      <c r="S112" s="36"/>
    </row>
    <row r="113" spans="1:19" ht="90" x14ac:dyDescent="0.25">
      <c r="A113" s="29" t="s">
        <v>502</v>
      </c>
      <c r="B113" s="28" t="s">
        <v>165</v>
      </c>
      <c r="C113" s="28" t="s">
        <v>494</v>
      </c>
      <c r="D113" s="28" t="s">
        <v>501</v>
      </c>
      <c r="E113" s="28" t="s">
        <v>158</v>
      </c>
      <c r="F113" s="29" t="s">
        <v>76</v>
      </c>
      <c r="G113" s="29" t="s">
        <v>254</v>
      </c>
      <c r="H113" s="36">
        <v>0</v>
      </c>
      <c r="I113" s="36">
        <v>49</v>
      </c>
      <c r="J113" s="36">
        <v>0</v>
      </c>
      <c r="K113" s="36"/>
      <c r="L113" s="36"/>
      <c r="M113" s="36"/>
      <c r="N113" s="36"/>
      <c r="O113" s="36"/>
      <c r="P113" s="36"/>
      <c r="Q113" s="36"/>
      <c r="R113" s="36"/>
      <c r="S113" s="36"/>
    </row>
    <row r="114" spans="1:19" ht="75" x14ac:dyDescent="0.25">
      <c r="A114" s="29" t="s">
        <v>503</v>
      </c>
      <c r="B114" s="28" t="s">
        <v>165</v>
      </c>
      <c r="C114" s="28" t="s">
        <v>494</v>
      </c>
      <c r="D114" s="28" t="s">
        <v>504</v>
      </c>
      <c r="E114" s="28" t="s">
        <v>157</v>
      </c>
      <c r="F114" s="29" t="s">
        <v>76</v>
      </c>
      <c r="G114" s="29" t="s">
        <v>254</v>
      </c>
      <c r="H114" s="36">
        <v>0</v>
      </c>
      <c r="I114" s="36">
        <v>0</v>
      </c>
      <c r="J114" s="36">
        <v>0</v>
      </c>
      <c r="K114" s="36"/>
      <c r="L114" s="36"/>
      <c r="M114" s="36"/>
      <c r="N114" s="36"/>
      <c r="O114" s="36"/>
      <c r="P114" s="36"/>
      <c r="Q114" s="36"/>
      <c r="R114" s="36"/>
      <c r="S114" s="36"/>
    </row>
    <row r="115" spans="1:19" ht="75" x14ac:dyDescent="0.25">
      <c r="A115" s="29" t="s">
        <v>505</v>
      </c>
      <c r="B115" s="28" t="s">
        <v>165</v>
      </c>
      <c r="C115" s="28" t="s">
        <v>494</v>
      </c>
      <c r="D115" s="28" t="s">
        <v>504</v>
      </c>
      <c r="E115" s="28" t="s">
        <v>158</v>
      </c>
      <c r="F115" s="29" t="s">
        <v>76</v>
      </c>
      <c r="G115" s="29" t="s">
        <v>254</v>
      </c>
      <c r="H115" s="36">
        <v>0</v>
      </c>
      <c r="I115" s="36">
        <v>0</v>
      </c>
      <c r="J115" s="36">
        <v>0</v>
      </c>
      <c r="K115" s="36"/>
      <c r="L115" s="36"/>
      <c r="M115" s="36"/>
      <c r="N115" s="36"/>
      <c r="O115" s="36"/>
      <c r="P115" s="36"/>
      <c r="Q115" s="36"/>
      <c r="R115" s="36"/>
      <c r="S115" s="36"/>
    </row>
    <row r="116" spans="1:19" ht="90" x14ac:dyDescent="0.25">
      <c r="A116" s="29" t="s">
        <v>506</v>
      </c>
      <c r="B116" s="28" t="s">
        <v>165</v>
      </c>
      <c r="C116" s="28" t="s">
        <v>494</v>
      </c>
      <c r="D116" s="28" t="s">
        <v>507</v>
      </c>
      <c r="E116" s="28" t="s">
        <v>157</v>
      </c>
      <c r="F116" s="29" t="s">
        <v>76</v>
      </c>
      <c r="G116" s="29" t="s">
        <v>254</v>
      </c>
      <c r="H116" s="36">
        <v>0</v>
      </c>
      <c r="I116" s="36">
        <v>0</v>
      </c>
      <c r="J116" s="36">
        <v>0</v>
      </c>
      <c r="K116" s="36"/>
      <c r="L116" s="36"/>
      <c r="M116" s="36"/>
      <c r="N116" s="36"/>
      <c r="O116" s="36"/>
      <c r="P116" s="36"/>
      <c r="Q116" s="36"/>
      <c r="R116" s="36"/>
      <c r="S116" s="36"/>
    </row>
    <row r="117" spans="1:19" ht="90" x14ac:dyDescent="0.25">
      <c r="A117" s="29" t="s">
        <v>508</v>
      </c>
      <c r="B117" s="28" t="s">
        <v>165</v>
      </c>
      <c r="C117" s="28" t="s">
        <v>494</v>
      </c>
      <c r="D117" s="28" t="s">
        <v>507</v>
      </c>
      <c r="E117" s="28" t="s">
        <v>159</v>
      </c>
      <c r="F117" s="29" t="s">
        <v>76</v>
      </c>
      <c r="G117" s="29" t="s">
        <v>254</v>
      </c>
      <c r="H117" s="36">
        <v>0</v>
      </c>
      <c r="I117" s="36">
        <v>0</v>
      </c>
      <c r="J117" s="36">
        <v>0</v>
      </c>
      <c r="K117" s="36"/>
      <c r="L117" s="36"/>
      <c r="M117" s="36"/>
      <c r="N117" s="36"/>
      <c r="O117" s="36"/>
      <c r="P117" s="36"/>
      <c r="Q117" s="36"/>
      <c r="R117" s="36"/>
      <c r="S117" s="36"/>
    </row>
    <row r="118" spans="1:19" ht="75" x14ac:dyDescent="0.25">
      <c r="A118" s="29" t="s">
        <v>509</v>
      </c>
      <c r="B118" s="28" t="s">
        <v>165</v>
      </c>
      <c r="C118" s="28" t="s">
        <v>494</v>
      </c>
      <c r="D118" s="28" t="s">
        <v>510</v>
      </c>
      <c r="E118" s="28" t="s">
        <v>157</v>
      </c>
      <c r="F118" s="29" t="s">
        <v>76</v>
      </c>
      <c r="G118" s="29" t="s">
        <v>254</v>
      </c>
      <c r="H118" s="36">
        <v>0</v>
      </c>
      <c r="I118" s="36">
        <v>0</v>
      </c>
      <c r="J118" s="36">
        <v>2</v>
      </c>
      <c r="K118" s="36"/>
      <c r="L118" s="36"/>
      <c r="M118" s="36"/>
      <c r="N118" s="36"/>
      <c r="O118" s="36"/>
      <c r="P118" s="36"/>
      <c r="Q118" s="36"/>
      <c r="R118" s="36"/>
      <c r="S118" s="36"/>
    </row>
    <row r="119" spans="1:19" ht="75" x14ac:dyDescent="0.25">
      <c r="A119" s="29" t="s">
        <v>511</v>
      </c>
      <c r="B119" s="28" t="s">
        <v>165</v>
      </c>
      <c r="C119" s="28" t="s">
        <v>494</v>
      </c>
      <c r="D119" s="28" t="s">
        <v>510</v>
      </c>
      <c r="E119" s="28" t="s">
        <v>159</v>
      </c>
      <c r="F119" s="29" t="s">
        <v>76</v>
      </c>
      <c r="G119" s="29" t="s">
        <v>254</v>
      </c>
      <c r="H119" s="36">
        <v>0</v>
      </c>
      <c r="I119" s="36">
        <v>0</v>
      </c>
      <c r="J119" s="36">
        <v>100</v>
      </c>
      <c r="K119" s="36"/>
      <c r="L119" s="36"/>
      <c r="M119" s="36"/>
      <c r="N119" s="36"/>
      <c r="O119" s="36"/>
      <c r="P119" s="36"/>
      <c r="Q119" s="36"/>
      <c r="R119" s="36"/>
      <c r="S119" s="36"/>
    </row>
    <row r="120" spans="1:19" ht="75" x14ac:dyDescent="0.25">
      <c r="A120" s="29" t="s">
        <v>512</v>
      </c>
      <c r="B120" s="28" t="s">
        <v>165</v>
      </c>
      <c r="C120" s="28" t="s">
        <v>494</v>
      </c>
      <c r="D120" s="28" t="s">
        <v>513</v>
      </c>
      <c r="E120" s="28" t="s">
        <v>157</v>
      </c>
      <c r="F120" s="29" t="s">
        <v>76</v>
      </c>
      <c r="G120" s="29" t="s">
        <v>254</v>
      </c>
      <c r="H120" s="36">
        <v>0</v>
      </c>
      <c r="I120" s="36">
        <v>1</v>
      </c>
      <c r="J120" s="36">
        <v>0</v>
      </c>
      <c r="K120" s="36"/>
      <c r="L120" s="36"/>
      <c r="M120" s="36"/>
      <c r="N120" s="36"/>
      <c r="O120" s="36"/>
      <c r="P120" s="36"/>
      <c r="Q120" s="36"/>
      <c r="R120" s="36"/>
      <c r="S120" s="36"/>
    </row>
    <row r="121" spans="1:19" ht="75" x14ac:dyDescent="0.25">
      <c r="A121" s="29" t="s">
        <v>514</v>
      </c>
      <c r="B121" s="28" t="s">
        <v>165</v>
      </c>
      <c r="C121" s="28" t="s">
        <v>494</v>
      </c>
      <c r="D121" s="28" t="s">
        <v>513</v>
      </c>
      <c r="E121" s="28" t="s">
        <v>159</v>
      </c>
      <c r="F121" s="29" t="s">
        <v>76</v>
      </c>
      <c r="G121" s="29" t="s">
        <v>254</v>
      </c>
      <c r="H121" s="36">
        <v>0</v>
      </c>
      <c r="I121" s="36">
        <v>38</v>
      </c>
      <c r="J121" s="36">
        <v>0</v>
      </c>
      <c r="K121" s="36"/>
      <c r="L121" s="36"/>
      <c r="M121" s="36"/>
      <c r="N121" s="36"/>
      <c r="O121" s="36"/>
      <c r="P121" s="36"/>
      <c r="Q121" s="36"/>
      <c r="R121" s="36"/>
      <c r="S121" s="36"/>
    </row>
    <row r="122" spans="1:19" ht="75" x14ac:dyDescent="0.25">
      <c r="A122" s="29" t="s">
        <v>515</v>
      </c>
      <c r="B122" s="28" t="s">
        <v>165</v>
      </c>
      <c r="C122" s="28" t="s">
        <v>516</v>
      </c>
      <c r="D122" s="28" t="s">
        <v>160</v>
      </c>
      <c r="E122" s="28" t="s">
        <v>161</v>
      </c>
      <c r="F122" s="29" t="s">
        <v>76</v>
      </c>
      <c r="G122" s="29" t="s">
        <v>254</v>
      </c>
      <c r="H122" s="36">
        <v>3</v>
      </c>
      <c r="I122" s="36">
        <v>3</v>
      </c>
      <c r="J122" s="36">
        <v>3</v>
      </c>
      <c r="K122" s="36"/>
      <c r="L122" s="36"/>
      <c r="M122" s="36"/>
      <c r="N122" s="36"/>
      <c r="O122" s="36"/>
      <c r="P122" s="36"/>
      <c r="Q122" s="36"/>
      <c r="R122" s="36"/>
      <c r="S122" s="36"/>
    </row>
    <row r="123" spans="1:19" ht="90" x14ac:dyDescent="0.25">
      <c r="A123" s="29" t="s">
        <v>517</v>
      </c>
      <c r="B123" s="28" t="s">
        <v>165</v>
      </c>
      <c r="C123" s="28" t="s">
        <v>518</v>
      </c>
      <c r="D123" s="28" t="s">
        <v>519</v>
      </c>
      <c r="E123" s="28" t="s">
        <v>162</v>
      </c>
      <c r="F123" s="29" t="s">
        <v>76</v>
      </c>
      <c r="G123" s="29" t="s">
        <v>254</v>
      </c>
      <c r="H123" s="36">
        <v>0</v>
      </c>
      <c r="I123" s="36">
        <v>2</v>
      </c>
      <c r="J123" s="36">
        <v>2</v>
      </c>
      <c r="K123" s="36"/>
      <c r="L123" s="36"/>
      <c r="M123" s="36"/>
      <c r="N123" s="36"/>
      <c r="O123" s="36"/>
      <c r="P123" s="36"/>
      <c r="Q123" s="36"/>
      <c r="R123" s="36"/>
      <c r="S123" s="36"/>
    </row>
    <row r="124" spans="1:19" ht="90" x14ac:dyDescent="0.25">
      <c r="A124" s="29" t="s">
        <v>520</v>
      </c>
      <c r="B124" s="28" t="s">
        <v>165</v>
      </c>
      <c r="C124" s="28" t="s">
        <v>518</v>
      </c>
      <c r="D124" s="28" t="s">
        <v>519</v>
      </c>
      <c r="E124" s="28" t="s">
        <v>163</v>
      </c>
      <c r="F124" s="29" t="s">
        <v>76</v>
      </c>
      <c r="G124" s="29" t="s">
        <v>254</v>
      </c>
      <c r="H124" s="36">
        <v>0</v>
      </c>
      <c r="I124" s="36">
        <v>2</v>
      </c>
      <c r="J124" s="36">
        <v>3</v>
      </c>
      <c r="K124" s="36"/>
      <c r="L124" s="36"/>
      <c r="M124" s="36"/>
      <c r="N124" s="36"/>
      <c r="O124" s="36"/>
      <c r="P124" s="36"/>
      <c r="Q124" s="36"/>
      <c r="R124" s="36"/>
      <c r="S124" s="36"/>
    </row>
    <row r="125" spans="1:19" ht="90" x14ac:dyDescent="0.25">
      <c r="A125" s="29" t="s">
        <v>521</v>
      </c>
      <c r="B125" s="28" t="s">
        <v>165</v>
      </c>
      <c r="C125" s="28" t="s">
        <v>518</v>
      </c>
      <c r="D125" s="28" t="s">
        <v>519</v>
      </c>
      <c r="E125" s="28" t="s">
        <v>522</v>
      </c>
      <c r="F125" s="29" t="s">
        <v>76</v>
      </c>
      <c r="G125" s="29" t="s">
        <v>254</v>
      </c>
      <c r="H125" s="36">
        <v>0</v>
      </c>
      <c r="I125" s="36">
        <v>54</v>
      </c>
      <c r="J125" s="36">
        <v>102</v>
      </c>
      <c r="K125" s="36"/>
      <c r="L125" s="36"/>
      <c r="M125" s="36"/>
      <c r="N125" s="36"/>
      <c r="O125" s="36"/>
      <c r="P125" s="36"/>
      <c r="Q125" s="36"/>
      <c r="R125" s="36"/>
      <c r="S125" s="36"/>
    </row>
    <row r="126" spans="1:19" ht="90" x14ac:dyDescent="0.25">
      <c r="A126" s="29" t="s">
        <v>523</v>
      </c>
      <c r="B126" s="28" t="s">
        <v>165</v>
      </c>
      <c r="C126" s="28" t="s">
        <v>518</v>
      </c>
      <c r="D126" s="28" t="s">
        <v>519</v>
      </c>
      <c r="E126" s="28" t="s">
        <v>524</v>
      </c>
      <c r="F126" s="29" t="s">
        <v>76</v>
      </c>
      <c r="G126" s="29" t="s">
        <v>254</v>
      </c>
      <c r="H126" s="36">
        <v>0</v>
      </c>
      <c r="I126" s="36">
        <v>20</v>
      </c>
      <c r="J126" s="36">
        <v>23</v>
      </c>
      <c r="K126" s="36"/>
      <c r="L126" s="36"/>
      <c r="M126" s="36"/>
      <c r="N126" s="36"/>
      <c r="O126" s="36"/>
      <c r="P126" s="36"/>
      <c r="Q126" s="36"/>
      <c r="R126" s="36"/>
      <c r="S126" s="36"/>
    </row>
    <row r="127" spans="1:19" ht="90" x14ac:dyDescent="0.25">
      <c r="A127" s="29" t="s">
        <v>525</v>
      </c>
      <c r="B127" s="28" t="s">
        <v>165</v>
      </c>
      <c r="C127" s="28" t="s">
        <v>518</v>
      </c>
      <c r="D127" s="28" t="s">
        <v>519</v>
      </c>
      <c r="E127" s="28" t="s">
        <v>526</v>
      </c>
      <c r="F127" s="29" t="s">
        <v>76</v>
      </c>
      <c r="G127" s="29" t="s">
        <v>254</v>
      </c>
      <c r="H127" s="36">
        <v>0</v>
      </c>
      <c r="I127" s="36">
        <v>12</v>
      </c>
      <c r="J127" s="36">
        <v>0</v>
      </c>
      <c r="K127" s="36"/>
      <c r="L127" s="36"/>
      <c r="M127" s="36"/>
      <c r="N127" s="36"/>
      <c r="O127" s="36"/>
      <c r="P127" s="36"/>
      <c r="Q127" s="36"/>
      <c r="R127" s="36"/>
      <c r="S127" s="36"/>
    </row>
    <row r="128" spans="1:19" ht="75" x14ac:dyDescent="0.25">
      <c r="A128" s="29" t="s">
        <v>527</v>
      </c>
      <c r="B128" s="28" t="s">
        <v>165</v>
      </c>
      <c r="C128" s="28" t="s">
        <v>528</v>
      </c>
      <c r="D128" s="28" t="s">
        <v>529</v>
      </c>
      <c r="E128" s="28" t="s">
        <v>530</v>
      </c>
      <c r="F128" s="29" t="s">
        <v>76</v>
      </c>
      <c r="G128" s="29" t="s">
        <v>254</v>
      </c>
      <c r="H128" s="36">
        <v>4</v>
      </c>
      <c r="I128" s="36">
        <v>10</v>
      </c>
      <c r="J128" s="36">
        <v>8</v>
      </c>
      <c r="K128" s="36"/>
      <c r="L128" s="36"/>
      <c r="M128" s="36"/>
      <c r="N128" s="36"/>
      <c r="O128" s="36"/>
      <c r="P128" s="36"/>
      <c r="Q128" s="36"/>
      <c r="R128" s="36"/>
      <c r="S128" s="36"/>
    </row>
    <row r="129" spans="1:19" ht="75" x14ac:dyDescent="0.25">
      <c r="A129" s="29" t="s">
        <v>531</v>
      </c>
      <c r="B129" s="28" t="s">
        <v>165</v>
      </c>
      <c r="C129" s="28" t="s">
        <v>195</v>
      </c>
      <c r="D129" s="28" t="s">
        <v>532</v>
      </c>
      <c r="E129" s="28" t="s">
        <v>164</v>
      </c>
      <c r="F129" s="29" t="s">
        <v>76</v>
      </c>
      <c r="G129" s="29" t="s">
        <v>254</v>
      </c>
      <c r="H129" s="36">
        <v>846</v>
      </c>
      <c r="I129" s="36">
        <v>1065</v>
      </c>
      <c r="J129" s="36">
        <v>1182</v>
      </c>
      <c r="K129" s="36"/>
      <c r="L129" s="36"/>
      <c r="M129" s="36"/>
      <c r="N129" s="36"/>
      <c r="O129" s="36"/>
      <c r="P129" s="36"/>
      <c r="Q129" s="36"/>
      <c r="R129" s="36"/>
      <c r="S129" s="36"/>
    </row>
    <row r="130" spans="1:19" ht="75" x14ac:dyDescent="0.25">
      <c r="A130" s="29" t="s">
        <v>533</v>
      </c>
      <c r="B130" s="28" t="s">
        <v>165</v>
      </c>
      <c r="C130" s="28" t="s">
        <v>534</v>
      </c>
      <c r="D130" s="28" t="s">
        <v>535</v>
      </c>
      <c r="E130" s="28" t="s">
        <v>536</v>
      </c>
      <c r="F130" s="29" t="s">
        <v>76</v>
      </c>
      <c r="G130" s="29" t="s">
        <v>254</v>
      </c>
      <c r="H130" s="36">
        <v>2</v>
      </c>
      <c r="I130" s="36">
        <v>2</v>
      </c>
      <c r="J130" s="36">
        <v>5</v>
      </c>
      <c r="K130" s="36"/>
      <c r="L130" s="36"/>
      <c r="M130" s="36"/>
      <c r="N130" s="36"/>
      <c r="O130" s="36"/>
      <c r="P130" s="36"/>
      <c r="Q130" s="36"/>
      <c r="R130" s="36"/>
      <c r="S130" s="36"/>
    </row>
    <row r="131" spans="1:19" ht="60" x14ac:dyDescent="0.25">
      <c r="A131" s="29" t="s">
        <v>537</v>
      </c>
      <c r="B131" s="31" t="s">
        <v>168</v>
      </c>
      <c r="C131" s="28" t="s">
        <v>196</v>
      </c>
      <c r="D131" s="28" t="s">
        <v>166</v>
      </c>
      <c r="E131" s="28" t="s">
        <v>538</v>
      </c>
      <c r="F131" s="29" t="s">
        <v>76</v>
      </c>
      <c r="G131" s="29" t="s">
        <v>254</v>
      </c>
      <c r="H131" s="36">
        <v>177</v>
      </c>
      <c r="I131" s="36">
        <v>416</v>
      </c>
      <c r="J131" s="36">
        <v>412</v>
      </c>
      <c r="K131" s="36"/>
      <c r="L131" s="36"/>
      <c r="M131" s="36"/>
      <c r="N131" s="36"/>
      <c r="O131" s="36"/>
      <c r="P131" s="36"/>
      <c r="Q131" s="36"/>
      <c r="R131" s="36"/>
      <c r="S131" s="36"/>
    </row>
    <row r="132" spans="1:19" ht="60" x14ac:dyDescent="0.25">
      <c r="A132" s="29" t="s">
        <v>539</v>
      </c>
      <c r="B132" s="31" t="s">
        <v>168</v>
      </c>
      <c r="C132" s="28" t="s">
        <v>196</v>
      </c>
      <c r="D132" s="28" t="s">
        <v>167</v>
      </c>
      <c r="E132" s="28" t="s">
        <v>540</v>
      </c>
      <c r="F132" s="29" t="s">
        <v>76</v>
      </c>
      <c r="G132" s="29" t="s">
        <v>254</v>
      </c>
      <c r="H132" s="36">
        <v>350</v>
      </c>
      <c r="I132" s="36">
        <v>353</v>
      </c>
      <c r="J132" s="36">
        <v>394</v>
      </c>
      <c r="K132" s="36"/>
      <c r="L132" s="36"/>
      <c r="M132" s="36"/>
      <c r="N132" s="36"/>
      <c r="O132" s="36"/>
      <c r="P132" s="36"/>
      <c r="Q132" s="36"/>
      <c r="R132" s="36"/>
      <c r="S132" s="36"/>
    </row>
    <row r="133" spans="1:19" ht="60" x14ac:dyDescent="0.25">
      <c r="A133" s="29" t="s">
        <v>541</v>
      </c>
      <c r="B133" s="31" t="s">
        <v>168</v>
      </c>
      <c r="C133" s="28" t="s">
        <v>196</v>
      </c>
      <c r="D133" s="28" t="s">
        <v>542</v>
      </c>
      <c r="E133" s="28" t="s">
        <v>543</v>
      </c>
      <c r="F133" s="29" t="s">
        <v>76</v>
      </c>
      <c r="G133" s="29" t="s">
        <v>254</v>
      </c>
      <c r="H133" s="36">
        <v>2</v>
      </c>
      <c r="I133" s="36">
        <v>0</v>
      </c>
      <c r="J133" s="36">
        <v>0</v>
      </c>
      <c r="K133" s="36"/>
      <c r="L133" s="36"/>
      <c r="M133" s="36"/>
      <c r="N133" s="36"/>
      <c r="O133" s="36"/>
      <c r="P133" s="36"/>
      <c r="Q133" s="36"/>
      <c r="R133" s="36"/>
      <c r="S133" s="36"/>
    </row>
    <row r="134" spans="1:19" ht="60" x14ac:dyDescent="0.25">
      <c r="A134" s="29" t="s">
        <v>544</v>
      </c>
      <c r="B134" s="28" t="s">
        <v>174</v>
      </c>
      <c r="C134" s="28" t="s">
        <v>545</v>
      </c>
      <c r="D134" s="28" t="s">
        <v>546</v>
      </c>
      <c r="E134" s="28" t="s">
        <v>547</v>
      </c>
      <c r="F134" s="29" t="s">
        <v>76</v>
      </c>
      <c r="G134" s="29" t="s">
        <v>254</v>
      </c>
      <c r="H134" s="36">
        <v>7</v>
      </c>
      <c r="I134" s="36">
        <v>0</v>
      </c>
      <c r="J134" s="36">
        <v>4</v>
      </c>
      <c r="K134" s="36"/>
      <c r="L134" s="36"/>
      <c r="M134" s="36"/>
      <c r="N134" s="36"/>
      <c r="O134" s="36"/>
      <c r="P134" s="36"/>
      <c r="Q134" s="36"/>
      <c r="R134" s="36"/>
      <c r="S134" s="36"/>
    </row>
    <row r="135" spans="1:19" ht="60" x14ac:dyDescent="0.25">
      <c r="A135" s="29" t="s">
        <v>548</v>
      </c>
      <c r="B135" s="28" t="s">
        <v>174</v>
      </c>
      <c r="C135" s="28" t="s">
        <v>197</v>
      </c>
      <c r="D135" s="28" t="s">
        <v>549</v>
      </c>
      <c r="E135" s="28" t="s">
        <v>169</v>
      </c>
      <c r="F135" s="29" t="s">
        <v>76</v>
      </c>
      <c r="G135" s="29" t="s">
        <v>254</v>
      </c>
      <c r="H135" s="36">
        <v>4</v>
      </c>
      <c r="I135" s="36">
        <v>4</v>
      </c>
      <c r="J135" s="36">
        <v>4</v>
      </c>
      <c r="K135" s="36"/>
      <c r="L135" s="36"/>
      <c r="M135" s="36"/>
      <c r="N135" s="36"/>
      <c r="O135" s="36"/>
      <c r="P135" s="36"/>
      <c r="Q135" s="36"/>
      <c r="R135" s="36"/>
      <c r="S135" s="36"/>
    </row>
    <row r="136" spans="1:19" ht="60" x14ac:dyDescent="0.25">
      <c r="A136" s="29" t="s">
        <v>550</v>
      </c>
      <c r="B136" s="28" t="s">
        <v>174</v>
      </c>
      <c r="C136" s="28" t="s">
        <v>551</v>
      </c>
      <c r="D136" s="28" t="s">
        <v>170</v>
      </c>
      <c r="E136" s="28" t="s">
        <v>552</v>
      </c>
      <c r="F136" s="29" t="s">
        <v>76</v>
      </c>
      <c r="G136" s="29" t="s">
        <v>254</v>
      </c>
      <c r="H136" s="36">
        <v>412</v>
      </c>
      <c r="I136" s="36">
        <v>270</v>
      </c>
      <c r="J136" s="36">
        <v>275</v>
      </c>
      <c r="K136" s="36"/>
      <c r="L136" s="36"/>
      <c r="M136" s="36"/>
      <c r="N136" s="36"/>
      <c r="O136" s="36"/>
      <c r="P136" s="36"/>
      <c r="Q136" s="36"/>
      <c r="R136" s="36"/>
      <c r="S136" s="36"/>
    </row>
    <row r="137" spans="1:19" ht="30" x14ac:dyDescent="0.25">
      <c r="A137" s="29" t="s">
        <v>553</v>
      </c>
      <c r="B137" s="28" t="s">
        <v>174</v>
      </c>
      <c r="C137" s="28" t="s">
        <v>554</v>
      </c>
      <c r="D137" s="28" t="s">
        <v>171</v>
      </c>
      <c r="E137" s="28" t="s">
        <v>172</v>
      </c>
      <c r="F137" s="29" t="s">
        <v>173</v>
      </c>
      <c r="G137" s="29" t="s">
        <v>254</v>
      </c>
      <c r="H137" s="40">
        <v>0</v>
      </c>
      <c r="I137" s="40">
        <v>8318458.5</v>
      </c>
      <c r="J137" s="40">
        <v>19948994</v>
      </c>
      <c r="K137" s="40"/>
      <c r="L137" s="40"/>
      <c r="M137" s="40"/>
      <c r="N137" s="40"/>
      <c r="O137" s="40"/>
      <c r="P137" s="40"/>
      <c r="Q137" s="40"/>
      <c r="R137" s="40"/>
      <c r="S137" s="40"/>
    </row>
    <row r="138" spans="1:19" ht="60" x14ac:dyDescent="0.25">
      <c r="A138" s="29" t="s">
        <v>555</v>
      </c>
      <c r="B138" s="28" t="s">
        <v>176</v>
      </c>
      <c r="C138" s="28" t="s">
        <v>556</v>
      </c>
      <c r="D138" s="28" t="s">
        <v>557</v>
      </c>
      <c r="E138" s="28" t="s">
        <v>558</v>
      </c>
      <c r="F138" s="29" t="s">
        <v>76</v>
      </c>
      <c r="G138" s="29" t="s">
        <v>254</v>
      </c>
      <c r="H138" s="36">
        <v>177</v>
      </c>
      <c r="I138" s="36">
        <v>416</v>
      </c>
      <c r="J138" s="36">
        <v>412</v>
      </c>
      <c r="K138" s="36"/>
      <c r="L138" s="36"/>
      <c r="M138" s="36"/>
      <c r="N138" s="36"/>
      <c r="O138" s="36"/>
      <c r="P138" s="36"/>
      <c r="Q138" s="36"/>
      <c r="R138" s="36"/>
      <c r="S138" s="36"/>
    </row>
    <row r="139" spans="1:19" ht="60" x14ac:dyDescent="0.25">
      <c r="A139" s="29" t="s">
        <v>559</v>
      </c>
      <c r="B139" s="28" t="s">
        <v>176</v>
      </c>
      <c r="C139" s="28" t="s">
        <v>556</v>
      </c>
      <c r="D139" s="28" t="s">
        <v>557</v>
      </c>
      <c r="E139" s="28" t="s">
        <v>175</v>
      </c>
      <c r="F139" s="29" t="s">
        <v>76</v>
      </c>
      <c r="G139" s="29" t="s">
        <v>254</v>
      </c>
      <c r="H139" s="36">
        <v>61950</v>
      </c>
      <c r="I139" s="36">
        <v>145600</v>
      </c>
      <c r="J139" s="36">
        <v>144200</v>
      </c>
      <c r="K139" s="36"/>
      <c r="L139" s="36"/>
      <c r="M139" s="36"/>
      <c r="N139" s="36"/>
      <c r="O139" s="36"/>
      <c r="P139" s="36"/>
      <c r="Q139" s="36"/>
      <c r="R139" s="36"/>
      <c r="S139" s="36"/>
    </row>
    <row r="140" spans="1:19" ht="60" x14ac:dyDescent="0.25">
      <c r="A140" s="29" t="s">
        <v>560</v>
      </c>
      <c r="B140" s="28" t="s">
        <v>176</v>
      </c>
      <c r="C140" s="28" t="s">
        <v>556</v>
      </c>
      <c r="D140" s="28" t="s">
        <v>561</v>
      </c>
      <c r="E140" s="28" t="s">
        <v>562</v>
      </c>
      <c r="F140" s="29" t="s">
        <v>76</v>
      </c>
      <c r="G140" s="29" t="s">
        <v>254</v>
      </c>
      <c r="H140" s="36">
        <v>350</v>
      </c>
      <c r="I140" s="36">
        <v>353</v>
      </c>
      <c r="J140" s="36">
        <v>394</v>
      </c>
      <c r="K140" s="36"/>
      <c r="L140" s="36"/>
      <c r="M140" s="36"/>
      <c r="N140" s="36"/>
      <c r="O140" s="36"/>
      <c r="P140" s="36"/>
      <c r="Q140" s="36"/>
      <c r="R140" s="36"/>
      <c r="S140" s="36"/>
    </row>
    <row r="141" spans="1:19" ht="60" x14ac:dyDescent="0.25">
      <c r="A141" s="29" t="s">
        <v>563</v>
      </c>
      <c r="B141" s="28" t="s">
        <v>176</v>
      </c>
      <c r="C141" s="28" t="s">
        <v>556</v>
      </c>
      <c r="D141" s="28" t="s">
        <v>561</v>
      </c>
      <c r="E141" s="28" t="s">
        <v>175</v>
      </c>
      <c r="F141" s="29" t="s">
        <v>76</v>
      </c>
      <c r="G141" s="29" t="s">
        <v>254</v>
      </c>
      <c r="H141" s="36">
        <v>490000</v>
      </c>
      <c r="I141" s="36">
        <v>494200</v>
      </c>
      <c r="J141" s="36">
        <v>551600</v>
      </c>
      <c r="K141" s="36"/>
      <c r="L141" s="36"/>
      <c r="M141" s="36"/>
      <c r="N141" s="36"/>
      <c r="O141" s="36"/>
      <c r="P141" s="36"/>
      <c r="Q141" s="36"/>
      <c r="R141" s="36"/>
      <c r="S141" s="36"/>
    </row>
    <row r="142" spans="1:19" ht="60" x14ac:dyDescent="0.25">
      <c r="A142" s="29" t="s">
        <v>564</v>
      </c>
      <c r="B142" s="28" t="s">
        <v>176</v>
      </c>
      <c r="C142" s="28" t="s">
        <v>556</v>
      </c>
      <c r="D142" s="28" t="s">
        <v>565</v>
      </c>
      <c r="E142" s="28" t="s">
        <v>566</v>
      </c>
      <c r="F142" s="29" t="s">
        <v>76</v>
      </c>
      <c r="G142" s="29" t="s">
        <v>254</v>
      </c>
      <c r="H142" s="36">
        <v>2</v>
      </c>
      <c r="I142" s="36">
        <v>0</v>
      </c>
      <c r="J142" s="36">
        <v>0</v>
      </c>
      <c r="K142" s="36"/>
      <c r="L142" s="36"/>
      <c r="M142" s="36"/>
      <c r="N142" s="36"/>
      <c r="O142" s="36"/>
      <c r="P142" s="36"/>
      <c r="Q142" s="36"/>
      <c r="R142" s="36"/>
      <c r="S142" s="36"/>
    </row>
    <row r="143" spans="1:19" ht="60" x14ac:dyDescent="0.25">
      <c r="A143" s="29" t="s">
        <v>567</v>
      </c>
      <c r="B143" s="28" t="s">
        <v>176</v>
      </c>
      <c r="C143" s="28" t="s">
        <v>556</v>
      </c>
      <c r="D143" s="28" t="s">
        <v>565</v>
      </c>
      <c r="E143" s="28" t="s">
        <v>175</v>
      </c>
      <c r="F143" s="29" t="s">
        <v>76</v>
      </c>
      <c r="G143" s="29" t="s">
        <v>254</v>
      </c>
      <c r="H143" s="36">
        <v>105000</v>
      </c>
      <c r="I143" s="36">
        <v>0</v>
      </c>
      <c r="J143" s="36">
        <v>0</v>
      </c>
      <c r="K143" s="36"/>
      <c r="L143" s="36"/>
      <c r="M143" s="36"/>
      <c r="N143" s="36"/>
      <c r="O143" s="36"/>
      <c r="P143" s="36"/>
      <c r="Q143" s="36"/>
      <c r="R143" s="36"/>
      <c r="S143" s="36"/>
    </row>
    <row r="144" spans="1:19" ht="45" x14ac:dyDescent="0.25">
      <c r="A144" s="29" t="s">
        <v>568</v>
      </c>
      <c r="B144" s="28" t="s">
        <v>178</v>
      </c>
      <c r="C144" s="28" t="s">
        <v>569</v>
      </c>
      <c r="D144" s="28" t="s">
        <v>570</v>
      </c>
      <c r="E144" s="28" t="s">
        <v>571</v>
      </c>
      <c r="F144" s="29" t="s">
        <v>76</v>
      </c>
      <c r="G144" s="29" t="s">
        <v>254</v>
      </c>
      <c r="H144" s="36">
        <v>0</v>
      </c>
      <c r="I144" s="36">
        <v>0</v>
      </c>
      <c r="J144" s="36">
        <v>1</v>
      </c>
      <c r="K144" s="36"/>
      <c r="L144" s="36"/>
      <c r="M144" s="36"/>
      <c r="N144" s="36"/>
      <c r="O144" s="36"/>
      <c r="P144" s="36"/>
      <c r="Q144" s="36"/>
      <c r="R144" s="36"/>
      <c r="S144" s="36"/>
    </row>
    <row r="145" spans="1:19" ht="60" x14ac:dyDescent="0.25">
      <c r="A145" s="29" t="s">
        <v>572</v>
      </c>
      <c r="B145" s="28" t="s">
        <v>178</v>
      </c>
      <c r="C145" s="28" t="s">
        <v>569</v>
      </c>
      <c r="D145" s="28" t="s">
        <v>573</v>
      </c>
      <c r="E145" s="28" t="s">
        <v>574</v>
      </c>
      <c r="F145" s="29" t="s">
        <v>76</v>
      </c>
      <c r="G145" s="29" t="s">
        <v>254</v>
      </c>
      <c r="H145" s="36">
        <v>0</v>
      </c>
      <c r="I145" s="36">
        <v>0</v>
      </c>
      <c r="J145" s="36">
        <v>1</v>
      </c>
      <c r="K145" s="36"/>
      <c r="L145" s="36"/>
      <c r="M145" s="36"/>
      <c r="N145" s="36"/>
      <c r="O145" s="36"/>
      <c r="P145" s="36"/>
      <c r="Q145" s="36"/>
      <c r="R145" s="36"/>
      <c r="S145" s="36"/>
    </row>
    <row r="146" spans="1:19" ht="45" x14ac:dyDescent="0.25">
      <c r="A146" s="29" t="s">
        <v>575</v>
      </c>
      <c r="B146" s="28" t="s">
        <v>178</v>
      </c>
      <c r="C146" s="28" t="s">
        <v>569</v>
      </c>
      <c r="D146" s="28" t="s">
        <v>576</v>
      </c>
      <c r="E146" s="28" t="s">
        <v>577</v>
      </c>
      <c r="F146" s="29" t="s">
        <v>76</v>
      </c>
      <c r="G146" s="29" t="s">
        <v>254</v>
      </c>
      <c r="H146" s="36">
        <v>1</v>
      </c>
      <c r="I146" s="36">
        <v>1</v>
      </c>
      <c r="J146" s="36">
        <v>1</v>
      </c>
      <c r="K146" s="36"/>
      <c r="L146" s="36"/>
      <c r="M146" s="36"/>
      <c r="N146" s="36"/>
      <c r="O146" s="36"/>
      <c r="P146" s="36"/>
      <c r="Q146" s="36"/>
      <c r="R146" s="36"/>
      <c r="S146" s="36"/>
    </row>
    <row r="147" spans="1:19" ht="45" x14ac:dyDescent="0.25">
      <c r="A147" s="29" t="s">
        <v>578</v>
      </c>
      <c r="B147" s="28" t="s">
        <v>178</v>
      </c>
      <c r="C147" s="28" t="s">
        <v>569</v>
      </c>
      <c r="D147" s="28" t="s">
        <v>579</v>
      </c>
      <c r="E147" s="28" t="s">
        <v>580</v>
      </c>
      <c r="F147" s="29" t="s">
        <v>76</v>
      </c>
      <c r="G147" s="29" t="s">
        <v>254</v>
      </c>
      <c r="H147" s="36">
        <v>0</v>
      </c>
      <c r="I147" s="36">
        <v>0</v>
      </c>
      <c r="J147" s="36">
        <v>0</v>
      </c>
      <c r="K147" s="36"/>
      <c r="L147" s="36"/>
      <c r="M147" s="36"/>
      <c r="N147" s="36"/>
      <c r="O147" s="36"/>
      <c r="P147" s="36"/>
      <c r="Q147" s="36"/>
      <c r="R147" s="36"/>
      <c r="S147" s="36"/>
    </row>
    <row r="148" spans="1:19" ht="45" x14ac:dyDescent="0.25">
      <c r="A148" s="29" t="s">
        <v>581</v>
      </c>
      <c r="B148" s="28" t="s">
        <v>178</v>
      </c>
      <c r="C148" s="28" t="s">
        <v>569</v>
      </c>
      <c r="D148" s="28" t="s">
        <v>582</v>
      </c>
      <c r="E148" s="28" t="s">
        <v>583</v>
      </c>
      <c r="F148" s="29" t="s">
        <v>76</v>
      </c>
      <c r="G148" s="29" t="s">
        <v>254</v>
      </c>
      <c r="H148" s="36">
        <v>0</v>
      </c>
      <c r="I148" s="36">
        <v>0</v>
      </c>
      <c r="J148" s="36">
        <v>1</v>
      </c>
      <c r="K148" s="36"/>
      <c r="L148" s="36"/>
      <c r="M148" s="36"/>
      <c r="N148" s="36"/>
      <c r="O148" s="36"/>
      <c r="P148" s="36"/>
      <c r="Q148" s="36"/>
      <c r="R148" s="36"/>
      <c r="S148" s="36"/>
    </row>
    <row r="149" spans="1:19" ht="45" x14ac:dyDescent="0.25">
      <c r="A149" s="29" t="s">
        <v>584</v>
      </c>
      <c r="B149" s="28" t="s">
        <v>178</v>
      </c>
      <c r="C149" s="28" t="s">
        <v>585</v>
      </c>
      <c r="D149" s="28" t="s">
        <v>177</v>
      </c>
      <c r="E149" s="28" t="s">
        <v>586</v>
      </c>
      <c r="F149" s="29" t="s">
        <v>76</v>
      </c>
      <c r="G149" s="29" t="s">
        <v>254</v>
      </c>
      <c r="H149" s="36">
        <v>0</v>
      </c>
      <c r="I149" s="36">
        <v>0</v>
      </c>
      <c r="J149" s="36">
        <v>0</v>
      </c>
      <c r="K149" s="36"/>
      <c r="L149" s="36"/>
      <c r="M149" s="36"/>
      <c r="N149" s="36"/>
      <c r="O149" s="36"/>
      <c r="P149" s="36"/>
      <c r="Q149" s="36"/>
      <c r="R149" s="36"/>
      <c r="S149" s="36"/>
    </row>
    <row r="150" spans="1:19" ht="60" x14ac:dyDescent="0.25">
      <c r="A150" s="29" t="s">
        <v>587</v>
      </c>
      <c r="B150" s="28" t="s">
        <v>178</v>
      </c>
      <c r="C150" s="28" t="s">
        <v>588</v>
      </c>
      <c r="D150" s="28" t="s">
        <v>589</v>
      </c>
      <c r="E150" s="28" t="s">
        <v>590</v>
      </c>
      <c r="F150" s="29" t="s">
        <v>76</v>
      </c>
      <c r="G150" s="29" t="s">
        <v>254</v>
      </c>
      <c r="H150" s="36">
        <v>0</v>
      </c>
      <c r="I150" s="36">
        <v>0</v>
      </c>
      <c r="J150" s="36">
        <v>0</v>
      </c>
      <c r="K150" s="36"/>
      <c r="L150" s="36"/>
      <c r="M150" s="36"/>
      <c r="N150" s="36"/>
      <c r="O150" s="36"/>
      <c r="P150" s="36"/>
      <c r="Q150" s="36"/>
      <c r="R150" s="36"/>
      <c r="S150" s="36"/>
    </row>
    <row r="151" spans="1:19" ht="45" x14ac:dyDescent="0.25">
      <c r="A151" s="29" t="s">
        <v>591</v>
      </c>
      <c r="B151" s="28" t="s">
        <v>178</v>
      </c>
      <c r="C151" s="28" t="s">
        <v>588</v>
      </c>
      <c r="D151" s="28" t="s">
        <v>592</v>
      </c>
      <c r="E151" s="28" t="s">
        <v>593</v>
      </c>
      <c r="F151" s="29" t="s">
        <v>76</v>
      </c>
      <c r="G151" s="29" t="s">
        <v>254</v>
      </c>
      <c r="H151" s="36">
        <v>0</v>
      </c>
      <c r="I151" s="36">
        <v>0</v>
      </c>
      <c r="J151" s="36">
        <v>0</v>
      </c>
      <c r="K151" s="36"/>
      <c r="L151" s="36"/>
      <c r="M151" s="36"/>
      <c r="N151" s="36"/>
      <c r="O151" s="36"/>
      <c r="P151" s="36"/>
      <c r="Q151" s="36"/>
      <c r="R151" s="36"/>
      <c r="S151" s="36"/>
    </row>
    <row r="152" spans="1:19" ht="45" x14ac:dyDescent="0.25">
      <c r="A152" s="29" t="s">
        <v>594</v>
      </c>
      <c r="B152" s="28" t="s">
        <v>178</v>
      </c>
      <c r="C152" s="28" t="s">
        <v>588</v>
      </c>
      <c r="D152" s="28" t="s">
        <v>595</v>
      </c>
      <c r="E152" s="28" t="s">
        <v>596</v>
      </c>
      <c r="F152" s="29" t="s">
        <v>76</v>
      </c>
      <c r="G152" s="29" t="s">
        <v>254</v>
      </c>
      <c r="H152" s="36">
        <v>0</v>
      </c>
      <c r="I152" s="36">
        <v>1</v>
      </c>
      <c r="J152" s="36">
        <v>1</v>
      </c>
      <c r="K152" s="36"/>
      <c r="L152" s="36"/>
      <c r="M152" s="36"/>
      <c r="N152" s="36"/>
      <c r="O152" s="36"/>
      <c r="P152" s="36"/>
      <c r="Q152" s="36"/>
      <c r="R152" s="36"/>
      <c r="S152" s="36"/>
    </row>
    <row r="153" spans="1:19" ht="30" x14ac:dyDescent="0.25">
      <c r="A153" s="29" t="s">
        <v>597</v>
      </c>
      <c r="B153" s="28" t="s">
        <v>178</v>
      </c>
      <c r="C153" s="28" t="s">
        <v>598</v>
      </c>
      <c r="D153" s="28" t="s">
        <v>599</v>
      </c>
      <c r="E153" s="28" t="s">
        <v>600</v>
      </c>
      <c r="F153" s="29" t="s">
        <v>76</v>
      </c>
      <c r="G153" s="29" t="s">
        <v>254</v>
      </c>
      <c r="H153" s="36">
        <v>0</v>
      </c>
      <c r="I153" s="36">
        <v>0</v>
      </c>
      <c r="J153" s="36">
        <v>1</v>
      </c>
      <c r="K153" s="36"/>
      <c r="L153" s="36"/>
      <c r="M153" s="36"/>
      <c r="N153" s="36"/>
      <c r="O153" s="36"/>
      <c r="P153" s="36"/>
      <c r="Q153" s="36"/>
      <c r="R153" s="36"/>
      <c r="S153" s="36"/>
    </row>
    <row r="154" spans="1:19" ht="60" x14ac:dyDescent="0.25">
      <c r="A154" s="29" t="s">
        <v>601</v>
      </c>
      <c r="B154" s="28" t="s">
        <v>178</v>
      </c>
      <c r="C154" s="28" t="s">
        <v>602</v>
      </c>
      <c r="D154" s="28" t="s">
        <v>603</v>
      </c>
      <c r="E154" s="28" t="s">
        <v>604</v>
      </c>
      <c r="F154" s="29" t="s">
        <v>76</v>
      </c>
      <c r="G154" s="29" t="s">
        <v>254</v>
      </c>
      <c r="H154" s="36">
        <v>0</v>
      </c>
      <c r="I154" s="36">
        <v>0</v>
      </c>
      <c r="J154" s="36">
        <v>0</v>
      </c>
      <c r="K154" s="36"/>
      <c r="L154" s="36"/>
      <c r="M154" s="36"/>
      <c r="N154" s="36"/>
      <c r="O154" s="36"/>
      <c r="P154" s="36"/>
      <c r="Q154" s="36"/>
      <c r="R154" s="36"/>
      <c r="S154" s="36"/>
    </row>
    <row r="155" spans="1:19" ht="45" x14ac:dyDescent="0.25">
      <c r="A155" s="29" t="s">
        <v>605</v>
      </c>
      <c r="B155" s="28" t="s">
        <v>178</v>
      </c>
      <c r="C155" s="28" t="s">
        <v>606</v>
      </c>
      <c r="D155" s="28" t="s">
        <v>607</v>
      </c>
      <c r="E155" s="28" t="s">
        <v>608</v>
      </c>
      <c r="F155" s="29" t="s">
        <v>76</v>
      </c>
      <c r="G155" s="29" t="s">
        <v>254</v>
      </c>
      <c r="H155" s="36">
        <v>0</v>
      </c>
      <c r="I155" s="36">
        <v>0</v>
      </c>
      <c r="J155" s="36">
        <v>0</v>
      </c>
      <c r="K155" s="36"/>
      <c r="L155" s="36"/>
      <c r="M155" s="36"/>
      <c r="N155" s="36"/>
      <c r="O155" s="36"/>
      <c r="P155" s="36"/>
      <c r="Q155" s="36"/>
      <c r="R155" s="36"/>
      <c r="S155" s="36"/>
    </row>
    <row r="156" spans="1:19" ht="45" x14ac:dyDescent="0.25">
      <c r="A156" s="29" t="s">
        <v>609</v>
      </c>
      <c r="B156" s="28" t="s">
        <v>178</v>
      </c>
      <c r="C156" s="28" t="s">
        <v>606</v>
      </c>
      <c r="D156" s="28" t="s">
        <v>610</v>
      </c>
      <c r="E156" s="28" t="s">
        <v>611</v>
      </c>
      <c r="F156" s="29" t="s">
        <v>76</v>
      </c>
      <c r="G156" s="29" t="s">
        <v>254</v>
      </c>
      <c r="H156" s="36">
        <v>0</v>
      </c>
      <c r="I156" s="36">
        <v>0</v>
      </c>
      <c r="J156" s="36">
        <v>0</v>
      </c>
      <c r="K156" s="36"/>
      <c r="L156" s="36"/>
      <c r="M156" s="36"/>
      <c r="N156" s="36"/>
      <c r="O156" s="36"/>
      <c r="P156" s="36"/>
      <c r="Q156" s="36"/>
      <c r="R156" s="36"/>
      <c r="S156" s="36"/>
    </row>
    <row r="157" spans="1:19" ht="60" x14ac:dyDescent="0.25">
      <c r="A157" s="29" t="s">
        <v>612</v>
      </c>
      <c r="B157" s="28" t="s">
        <v>178</v>
      </c>
      <c r="C157" s="28" t="s">
        <v>613</v>
      </c>
      <c r="D157" s="28" t="s">
        <v>614</v>
      </c>
      <c r="E157" s="28" t="s">
        <v>615</v>
      </c>
      <c r="F157" s="29" t="s">
        <v>76</v>
      </c>
      <c r="G157" s="29" t="s">
        <v>254</v>
      </c>
      <c r="H157" s="36">
        <v>0</v>
      </c>
      <c r="I157" s="36">
        <v>0</v>
      </c>
      <c r="J157" s="36">
        <v>1</v>
      </c>
      <c r="K157" s="36"/>
      <c r="L157" s="36"/>
      <c r="M157" s="36"/>
      <c r="N157" s="36"/>
      <c r="O157" s="36"/>
      <c r="P157" s="36"/>
      <c r="Q157" s="36"/>
      <c r="R157" s="36"/>
      <c r="S157" s="36"/>
    </row>
    <row r="158" spans="1:19" ht="45" x14ac:dyDescent="0.25">
      <c r="A158" s="29" t="s">
        <v>616</v>
      </c>
      <c r="B158" s="28" t="s">
        <v>178</v>
      </c>
      <c r="C158" s="28" t="s">
        <v>613</v>
      </c>
      <c r="D158" s="28" t="s">
        <v>617</v>
      </c>
      <c r="E158" s="28" t="s">
        <v>618</v>
      </c>
      <c r="F158" s="29" t="s">
        <v>76</v>
      </c>
      <c r="G158" s="29" t="s">
        <v>254</v>
      </c>
      <c r="H158" s="36">
        <v>0</v>
      </c>
      <c r="I158" s="36">
        <v>0</v>
      </c>
      <c r="J158" s="36">
        <v>1</v>
      </c>
      <c r="K158" s="36"/>
      <c r="L158" s="36"/>
      <c r="M158" s="36"/>
      <c r="N158" s="36"/>
      <c r="O158" s="36"/>
      <c r="P158" s="36"/>
      <c r="Q158" s="36"/>
      <c r="R158" s="36"/>
      <c r="S158" s="36"/>
    </row>
    <row r="159" spans="1:19" ht="75" x14ac:dyDescent="0.25">
      <c r="A159" s="29" t="s">
        <v>619</v>
      </c>
      <c r="B159" s="28" t="s">
        <v>178</v>
      </c>
      <c r="C159" s="28" t="s">
        <v>620</v>
      </c>
      <c r="D159" s="28" t="s">
        <v>621</v>
      </c>
      <c r="E159" s="28" t="s">
        <v>622</v>
      </c>
      <c r="F159" s="29" t="s">
        <v>76</v>
      </c>
      <c r="G159" s="29" t="s">
        <v>254</v>
      </c>
      <c r="H159" s="36">
        <v>0</v>
      </c>
      <c r="I159" s="36">
        <v>0</v>
      </c>
      <c r="J159" s="36">
        <v>0</v>
      </c>
      <c r="K159" s="36"/>
      <c r="L159" s="36"/>
      <c r="M159" s="36"/>
      <c r="N159" s="36"/>
      <c r="O159" s="36"/>
      <c r="P159" s="36"/>
      <c r="Q159" s="36"/>
      <c r="R159" s="36"/>
      <c r="S159" s="36"/>
    </row>
    <row r="160" spans="1:19" ht="45" x14ac:dyDescent="0.25">
      <c r="A160" s="29" t="s">
        <v>623</v>
      </c>
      <c r="B160" s="28" t="s">
        <v>186</v>
      </c>
      <c r="C160" s="28" t="s">
        <v>198</v>
      </c>
      <c r="D160" s="28" t="s">
        <v>179</v>
      </c>
      <c r="E160" s="28" t="s">
        <v>180</v>
      </c>
      <c r="F160" s="29" t="s">
        <v>76</v>
      </c>
      <c r="G160" s="29" t="s">
        <v>254</v>
      </c>
      <c r="H160" s="36">
        <v>0</v>
      </c>
      <c r="I160" s="36">
        <v>0</v>
      </c>
      <c r="J160" s="36">
        <v>0</v>
      </c>
      <c r="K160" s="36"/>
      <c r="L160" s="36"/>
      <c r="M160" s="36"/>
      <c r="N160" s="36"/>
      <c r="O160" s="36"/>
      <c r="P160" s="36"/>
      <c r="Q160" s="36"/>
      <c r="R160" s="36"/>
      <c r="S160" s="36"/>
    </row>
    <row r="161" spans="1:19" ht="30" x14ac:dyDescent="0.25">
      <c r="A161" s="29" t="s">
        <v>624</v>
      </c>
      <c r="B161" s="28" t="s">
        <v>186</v>
      </c>
      <c r="C161" s="28" t="s">
        <v>199</v>
      </c>
      <c r="D161" s="28" t="s">
        <v>181</v>
      </c>
      <c r="E161" s="28" t="s">
        <v>182</v>
      </c>
      <c r="F161" s="29" t="s">
        <v>76</v>
      </c>
      <c r="G161" s="29" t="s">
        <v>254</v>
      </c>
      <c r="H161" s="36">
        <v>1</v>
      </c>
      <c r="I161" s="36">
        <v>0</v>
      </c>
      <c r="J161" s="36">
        <v>2</v>
      </c>
      <c r="K161" s="36"/>
      <c r="L161" s="36"/>
      <c r="M161" s="36"/>
      <c r="N161" s="36"/>
      <c r="O161" s="36"/>
      <c r="P161" s="36"/>
      <c r="Q161" s="36"/>
      <c r="R161" s="36"/>
      <c r="S161" s="36"/>
    </row>
    <row r="162" spans="1:19" ht="45" x14ac:dyDescent="0.25">
      <c r="A162" s="29" t="s">
        <v>625</v>
      </c>
      <c r="B162" s="28" t="s">
        <v>186</v>
      </c>
      <c r="C162" s="28" t="s">
        <v>200</v>
      </c>
      <c r="D162" s="28" t="s">
        <v>183</v>
      </c>
      <c r="E162" s="28" t="s">
        <v>184</v>
      </c>
      <c r="F162" s="29" t="s">
        <v>76</v>
      </c>
      <c r="G162" s="29" t="s">
        <v>254</v>
      </c>
      <c r="H162" s="36">
        <v>4</v>
      </c>
      <c r="I162" s="36">
        <v>3</v>
      </c>
      <c r="J162" s="36">
        <v>5</v>
      </c>
      <c r="K162" s="36"/>
      <c r="L162" s="36"/>
      <c r="M162" s="36"/>
      <c r="N162" s="36"/>
      <c r="O162" s="36"/>
      <c r="P162" s="36"/>
      <c r="Q162" s="36"/>
      <c r="R162" s="36"/>
      <c r="S162" s="36"/>
    </row>
    <row r="163" spans="1:19" ht="45" x14ac:dyDescent="0.25">
      <c r="A163" s="29" t="s">
        <v>626</v>
      </c>
      <c r="B163" s="28" t="s">
        <v>186</v>
      </c>
      <c r="C163" s="28" t="s">
        <v>200</v>
      </c>
      <c r="D163" s="28" t="s">
        <v>185</v>
      </c>
      <c r="E163" s="28" t="s">
        <v>180</v>
      </c>
      <c r="F163" s="29" t="s">
        <v>76</v>
      </c>
      <c r="G163" s="29" t="s">
        <v>254</v>
      </c>
      <c r="H163" s="36">
        <v>3</v>
      </c>
      <c r="I163" s="36">
        <v>2</v>
      </c>
      <c r="J163" s="36">
        <v>3</v>
      </c>
      <c r="K163" s="36"/>
      <c r="L163" s="36"/>
      <c r="M163" s="36"/>
      <c r="N163" s="36"/>
      <c r="O163" s="36"/>
      <c r="P163" s="36"/>
      <c r="Q163" s="36"/>
      <c r="R163" s="36"/>
      <c r="S163" s="36"/>
    </row>
    <row r="164" spans="1:19" ht="75" x14ac:dyDescent="0.25">
      <c r="A164" s="29" t="s">
        <v>627</v>
      </c>
      <c r="B164" s="28" t="s">
        <v>188</v>
      </c>
      <c r="C164" s="28" t="s">
        <v>628</v>
      </c>
      <c r="D164" s="28" t="s">
        <v>629</v>
      </c>
      <c r="E164" s="28" t="s">
        <v>187</v>
      </c>
      <c r="F164" s="29" t="s">
        <v>76</v>
      </c>
      <c r="G164" s="29" t="s">
        <v>254</v>
      </c>
      <c r="H164" s="36">
        <v>1</v>
      </c>
      <c r="I164" s="36">
        <v>1</v>
      </c>
      <c r="J164" s="36">
        <v>1</v>
      </c>
      <c r="K164" s="36"/>
      <c r="L164" s="36"/>
      <c r="M164" s="36"/>
      <c r="N164" s="36"/>
      <c r="O164" s="36"/>
      <c r="P164" s="36"/>
      <c r="Q164" s="36"/>
      <c r="R164" s="36"/>
      <c r="S164" s="36"/>
    </row>
    <row r="165" spans="1:19" ht="60" x14ac:dyDescent="0.25">
      <c r="A165" s="29" t="s">
        <v>630</v>
      </c>
      <c r="B165" s="28" t="s">
        <v>188</v>
      </c>
      <c r="C165" s="28" t="s">
        <v>628</v>
      </c>
      <c r="D165" s="28" t="s">
        <v>631</v>
      </c>
      <c r="E165" s="28" t="s">
        <v>632</v>
      </c>
      <c r="F165" s="29" t="s">
        <v>77</v>
      </c>
      <c r="G165" s="29" t="s">
        <v>279</v>
      </c>
      <c r="H165" s="38">
        <v>1</v>
      </c>
      <c r="I165" s="38">
        <v>1</v>
      </c>
      <c r="J165" s="38">
        <v>1</v>
      </c>
      <c r="K165" s="38"/>
      <c r="L165" s="38"/>
      <c r="M165" s="38"/>
      <c r="N165" s="38"/>
      <c r="O165" s="38"/>
      <c r="P165" s="38"/>
      <c r="Q165" s="38"/>
      <c r="R165" s="38"/>
      <c r="S165" s="38"/>
    </row>
    <row r="166" spans="1:19" ht="45" x14ac:dyDescent="0.25">
      <c r="A166" s="29" t="s">
        <v>633</v>
      </c>
      <c r="B166" s="28" t="s">
        <v>188</v>
      </c>
      <c r="C166" s="28" t="s">
        <v>634</v>
      </c>
      <c r="D166" s="28" t="s">
        <v>635</v>
      </c>
      <c r="E166" s="28" t="s">
        <v>636</v>
      </c>
      <c r="F166" s="29" t="s">
        <v>76</v>
      </c>
      <c r="G166" s="29" t="s">
        <v>254</v>
      </c>
      <c r="H166" s="36">
        <v>0</v>
      </c>
      <c r="I166" s="36">
        <v>0</v>
      </c>
      <c r="J166" s="36">
        <v>0</v>
      </c>
      <c r="K166" s="36"/>
      <c r="L166" s="36"/>
      <c r="M166" s="36"/>
      <c r="N166" s="36"/>
      <c r="O166" s="36"/>
      <c r="P166" s="36"/>
      <c r="Q166" s="36"/>
      <c r="R166" s="36"/>
      <c r="S166" s="36"/>
    </row>
    <row r="167" spans="1:19" ht="45" x14ac:dyDescent="0.25">
      <c r="A167" s="29" t="s">
        <v>637</v>
      </c>
      <c r="B167" s="28" t="s">
        <v>188</v>
      </c>
      <c r="C167" s="28" t="s">
        <v>634</v>
      </c>
      <c r="D167" s="28" t="s">
        <v>638</v>
      </c>
      <c r="E167" s="28" t="s">
        <v>639</v>
      </c>
      <c r="F167" s="29" t="s">
        <v>76</v>
      </c>
      <c r="G167" s="29" t="s">
        <v>254</v>
      </c>
      <c r="H167" s="36">
        <v>0</v>
      </c>
      <c r="I167" s="36">
        <v>0</v>
      </c>
      <c r="J167" s="36">
        <v>0</v>
      </c>
      <c r="K167" s="36"/>
      <c r="L167" s="36"/>
      <c r="M167" s="36"/>
      <c r="N167" s="36"/>
      <c r="O167" s="36"/>
      <c r="P167" s="36"/>
      <c r="Q167" s="36"/>
      <c r="R167" s="36"/>
      <c r="S167" s="36"/>
    </row>
    <row r="168" spans="1:19" ht="45" x14ac:dyDescent="0.25">
      <c r="A168" s="29" t="s">
        <v>640</v>
      </c>
      <c r="B168" s="28" t="s">
        <v>188</v>
      </c>
      <c r="C168" s="28" t="s">
        <v>634</v>
      </c>
      <c r="D168" s="28" t="s">
        <v>641</v>
      </c>
      <c r="E168" s="28" t="s">
        <v>642</v>
      </c>
      <c r="F168" s="29" t="s">
        <v>76</v>
      </c>
      <c r="G168" s="29" t="s">
        <v>254</v>
      </c>
      <c r="H168" s="36">
        <v>0</v>
      </c>
      <c r="I168" s="36">
        <v>0</v>
      </c>
      <c r="J168" s="36">
        <v>0</v>
      </c>
      <c r="K168" s="36"/>
      <c r="L168" s="36"/>
      <c r="M168" s="36"/>
      <c r="N168" s="36"/>
      <c r="O168" s="36"/>
      <c r="P168" s="36"/>
      <c r="Q168" s="36"/>
      <c r="R168" s="36"/>
      <c r="S168" s="36"/>
    </row>
    <row r="169" spans="1:19" ht="90" x14ac:dyDescent="0.25">
      <c r="A169" s="29" t="s">
        <v>643</v>
      </c>
      <c r="B169" s="28" t="s">
        <v>188</v>
      </c>
      <c r="C169" s="28" t="s">
        <v>644</v>
      </c>
      <c r="D169" s="28" t="s">
        <v>645</v>
      </c>
      <c r="E169" s="28" t="s">
        <v>646</v>
      </c>
      <c r="F169" s="29" t="s">
        <v>76</v>
      </c>
      <c r="G169" s="29" t="s">
        <v>254</v>
      </c>
      <c r="H169" s="36">
        <v>0</v>
      </c>
      <c r="I169" s="36">
        <v>0</v>
      </c>
      <c r="J169" s="36">
        <v>0</v>
      </c>
      <c r="K169" s="36"/>
      <c r="L169" s="36"/>
      <c r="M169" s="36"/>
      <c r="N169" s="36"/>
      <c r="O169" s="36"/>
      <c r="P169" s="36"/>
      <c r="Q169" s="36"/>
      <c r="R169" s="36"/>
      <c r="S169" s="36"/>
    </row>
    <row r="170" spans="1:19" ht="60" x14ac:dyDescent="0.25">
      <c r="A170" s="29" t="s">
        <v>647</v>
      </c>
      <c r="B170" s="28" t="s">
        <v>188</v>
      </c>
      <c r="C170" s="28" t="s">
        <v>644</v>
      </c>
      <c r="D170" s="28" t="s">
        <v>648</v>
      </c>
      <c r="E170" s="28" t="s">
        <v>649</v>
      </c>
      <c r="F170" s="29" t="s">
        <v>76</v>
      </c>
      <c r="G170" s="29" t="s">
        <v>254</v>
      </c>
      <c r="H170" s="36">
        <v>0</v>
      </c>
      <c r="I170" s="36">
        <v>0</v>
      </c>
      <c r="J170" s="36">
        <v>0</v>
      </c>
      <c r="K170" s="36"/>
      <c r="L170" s="36"/>
      <c r="M170" s="36"/>
      <c r="N170" s="36"/>
      <c r="O170" s="36"/>
      <c r="P170" s="36"/>
      <c r="Q170" s="36"/>
      <c r="R170" s="36"/>
      <c r="S170" s="36"/>
    </row>
  </sheetData>
  <sheetProtection sheet="1" objects="1" scenarios="1" autoFilter="0"/>
  <dataValidations count="2">
    <dataValidation type="list" allowBlank="1" showInputMessage="1" showErrorMessage="1" sqref="F2:F170">
      <formula1>"Unidad,Porcentaje,Monetario"</formula1>
    </dataValidation>
    <dataValidation type="list" allowBlank="1" showInputMessage="1" showErrorMessage="1" sqref="G2:G170">
      <formula1>"Suma,Promedio,Acumulativo"</formula1>
    </dataValidation>
  </dataValidations>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row>
    <row r="5" spans="1:12" x14ac:dyDescent="0.25">
      <c r="A5" s="4"/>
      <c r="B5" s="4"/>
      <c r="C5" s="4"/>
      <c r="D5" s="4"/>
      <c r="E5" s="4"/>
      <c r="F5" s="4"/>
      <c r="G5" s="4"/>
      <c r="H5" s="4"/>
      <c r="I5" s="4"/>
      <c r="J5" s="212"/>
      <c r="K5" s="212"/>
      <c r="L5" s="212"/>
    </row>
    <row r="6" spans="1:12" x14ac:dyDescent="0.25">
      <c r="A6" s="4"/>
      <c r="B6" s="4"/>
      <c r="C6" s="4"/>
      <c r="D6" s="4"/>
      <c r="E6" s="4"/>
      <c r="F6" s="4"/>
      <c r="G6" s="4"/>
      <c r="H6" s="4"/>
      <c r="I6" s="4"/>
      <c r="J6" s="212"/>
      <c r="K6" s="212"/>
      <c r="L6" s="212"/>
    </row>
    <row r="7" spans="1:12" ht="20.25" x14ac:dyDescent="0.25">
      <c r="A7" s="213" t="s">
        <v>2</v>
      </c>
      <c r="B7" s="213"/>
      <c r="C7" s="213"/>
      <c r="D7" s="213"/>
      <c r="E7" s="213"/>
      <c r="F7" s="213"/>
      <c r="G7" s="213"/>
      <c r="H7" s="213"/>
      <c r="I7" s="213"/>
    </row>
    <row r="8" spans="1:12" ht="20.25" x14ac:dyDescent="0.25">
      <c r="A8" s="214" t="s">
        <v>3</v>
      </c>
      <c r="B8" s="214"/>
      <c r="C8" s="214"/>
      <c r="D8" s="214"/>
      <c r="E8" s="214"/>
      <c r="F8" s="214"/>
      <c r="G8" s="214"/>
      <c r="H8" s="214"/>
      <c r="I8" s="214"/>
    </row>
    <row r="9" spans="1:12" ht="21" thickBot="1" x14ac:dyDescent="0.3">
      <c r="A9" s="215" t="str">
        <f>+IF(OR(Presentación!$C$1="",Presentación!$C$2=""),"Verificar los períodos",IF(Presentación!$C$1=Presentación!$C$2,"Informe de Ejecución del mes de "&amp;Presentación!$C$1&amp;" del POA 2023","Informe de Ejecución del período "&amp;Presentación!$C$1&amp;" - "&amp;Presentación!$C$2&amp;" del POA 2023"))</f>
        <v>Informe de Ejecución del período Julio - Septiembre del POA 2023</v>
      </c>
      <c r="B9" s="215"/>
      <c r="C9" s="215"/>
      <c r="D9" s="215"/>
      <c r="E9" s="215"/>
      <c r="F9" s="215"/>
      <c r="G9" s="215"/>
      <c r="H9" s="215"/>
      <c r="I9" s="215"/>
    </row>
    <row r="10" spans="1:12" ht="12.95" customHeight="1" thickBot="1" x14ac:dyDescent="0.3">
      <c r="A10" s="216" t="s">
        <v>4</v>
      </c>
      <c r="B10" s="216"/>
      <c r="C10" s="216"/>
      <c r="D10" s="216"/>
      <c r="E10" s="216"/>
      <c r="F10" s="216"/>
      <c r="G10" s="216"/>
      <c r="H10" s="216"/>
      <c r="I10" s="216"/>
    </row>
    <row r="11" spans="1:12" ht="12.95" customHeight="1" thickBot="1" x14ac:dyDescent="0.3">
      <c r="A11" s="216"/>
      <c r="B11" s="216"/>
      <c r="C11" s="216"/>
      <c r="D11" s="216"/>
      <c r="E11" s="216"/>
      <c r="F11" s="216"/>
      <c r="G11" s="216"/>
      <c r="H11" s="216"/>
      <c r="I11" s="216"/>
    </row>
    <row r="12" spans="1:12" ht="12.95" customHeight="1" thickBot="1" x14ac:dyDescent="0.3">
      <c r="A12" s="216"/>
      <c r="B12" s="216"/>
      <c r="C12" s="216"/>
      <c r="D12" s="216"/>
      <c r="E12" s="216"/>
      <c r="F12" s="216"/>
      <c r="G12" s="216"/>
      <c r="H12" s="216"/>
      <c r="I12" s="216"/>
    </row>
    <row r="13" spans="1:12" ht="20.100000000000001" customHeight="1" thickTop="1" thickBot="1" x14ac:dyDescent="0.3">
      <c r="A13" s="211" t="s">
        <v>5</v>
      </c>
      <c r="B13" s="211"/>
      <c r="C13" s="211"/>
      <c r="D13" s="211"/>
      <c r="E13" s="211"/>
      <c r="F13" s="211"/>
      <c r="G13" s="211"/>
      <c r="H13" s="211"/>
      <c r="I13" s="211"/>
    </row>
    <row r="14" spans="1:12" ht="20.100000000000001" customHeight="1" thickTop="1" thickBot="1" x14ac:dyDescent="0.3">
      <c r="A14" s="211"/>
      <c r="B14" s="211"/>
      <c r="C14" s="211"/>
      <c r="D14" s="211"/>
      <c r="E14" s="211"/>
      <c r="F14" s="211"/>
      <c r="G14" s="211"/>
      <c r="H14" s="211"/>
      <c r="I14" s="211"/>
    </row>
    <row r="15" spans="1:12" ht="20.100000000000001" customHeight="1" thickTop="1" thickBot="1" x14ac:dyDescent="0.3">
      <c r="A15" s="194" t="s">
        <v>6</v>
      </c>
      <c r="B15" s="194"/>
      <c r="C15" s="194"/>
      <c r="D15" s="205" t="s">
        <v>7</v>
      </c>
      <c r="E15" s="206"/>
      <c r="F15" s="207"/>
      <c r="G15" s="203" t="s">
        <v>25</v>
      </c>
      <c r="H15" s="203"/>
      <c r="I15" s="203"/>
    </row>
    <row r="16" spans="1:12" ht="16.5" thickTop="1" thickBot="1" x14ac:dyDescent="0.3">
      <c r="A16" s="194"/>
      <c r="B16" s="194"/>
      <c r="C16" s="194"/>
      <c r="D16" s="208"/>
      <c r="E16" s="209"/>
      <c r="F16" s="210"/>
      <c r="G16" s="203"/>
      <c r="H16" s="203"/>
      <c r="I16" s="203"/>
    </row>
    <row r="17" spans="1:11" ht="20.100000000000001" customHeight="1" thickTop="1" thickBot="1" x14ac:dyDescent="0.3">
      <c r="A17" s="194" t="s">
        <v>33</v>
      </c>
      <c r="B17" s="194"/>
      <c r="C17" s="194"/>
      <c r="D17" s="205" t="s">
        <v>9</v>
      </c>
      <c r="E17" s="206"/>
      <c r="F17" s="207"/>
      <c r="G17" s="203" t="s">
        <v>241</v>
      </c>
      <c r="H17" s="203"/>
      <c r="I17" s="203"/>
    </row>
    <row r="18" spans="1:11" ht="20.100000000000001" customHeight="1" thickTop="1" thickBot="1" x14ac:dyDescent="0.3">
      <c r="A18" s="194"/>
      <c r="B18" s="194"/>
      <c r="C18" s="194"/>
      <c r="D18" s="208"/>
      <c r="E18" s="209"/>
      <c r="F18" s="210"/>
      <c r="G18" s="203"/>
      <c r="H18" s="203"/>
      <c r="I18" s="203"/>
    </row>
    <row r="19" spans="1:11" ht="20.100000000000001" customHeight="1" thickTop="1" thickBot="1" x14ac:dyDescent="0.3">
      <c r="A19" s="194" t="s">
        <v>8</v>
      </c>
      <c r="B19" s="194"/>
      <c r="C19" s="194"/>
      <c r="D19" s="195" t="s">
        <v>26</v>
      </c>
      <c r="E19" s="195"/>
      <c r="F19" s="195"/>
      <c r="G19" s="203" t="s">
        <v>27</v>
      </c>
      <c r="H19" s="203"/>
      <c r="I19" s="203"/>
    </row>
    <row r="20" spans="1:11" ht="20.100000000000001" customHeight="1" thickTop="1" thickBot="1" x14ac:dyDescent="0.3">
      <c r="A20" s="194"/>
      <c r="B20" s="194"/>
      <c r="C20" s="194"/>
      <c r="D20" s="195"/>
      <c r="E20" s="195"/>
      <c r="F20" s="195"/>
      <c r="G20" s="203"/>
      <c r="H20" s="203"/>
      <c r="I20" s="203"/>
    </row>
    <row r="21" spans="1:11" ht="20.100000000000001" customHeight="1" thickTop="1" thickBot="1" x14ac:dyDescent="0.3">
      <c r="A21" s="194" t="s">
        <v>24</v>
      </c>
      <c r="B21" s="194"/>
      <c r="C21" s="194"/>
      <c r="D21" s="195" t="s">
        <v>28</v>
      </c>
      <c r="E21" s="195"/>
      <c r="F21" s="195"/>
      <c r="G21" s="204"/>
      <c r="H21" s="204"/>
      <c r="I21" s="204"/>
    </row>
    <row r="22" spans="1:11" ht="20.100000000000001" customHeight="1" thickTop="1" thickBot="1" x14ac:dyDescent="0.3">
      <c r="A22" s="194"/>
      <c r="B22" s="194"/>
      <c r="C22" s="194"/>
      <c r="D22" s="195"/>
      <c r="E22" s="195"/>
      <c r="F22" s="195"/>
      <c r="G22" s="204"/>
      <c r="H22" s="204"/>
      <c r="I22" s="204"/>
    </row>
    <row r="23" spans="1:11" ht="20.100000000000001" customHeight="1" thickTop="1" thickBot="1" x14ac:dyDescent="0.3">
      <c r="A23" s="194" t="s">
        <v>239</v>
      </c>
      <c r="B23" s="194"/>
      <c r="C23" s="194"/>
      <c r="D23" s="195" t="s">
        <v>10</v>
      </c>
      <c r="E23" s="195"/>
      <c r="F23" s="195"/>
      <c r="G23" s="196"/>
      <c r="H23" s="197"/>
      <c r="I23" s="198"/>
    </row>
    <row r="24" spans="1:11" ht="20.100000000000001" customHeight="1" thickTop="1" thickBot="1" x14ac:dyDescent="0.3">
      <c r="A24" s="194"/>
      <c r="B24" s="194"/>
      <c r="C24" s="194"/>
      <c r="D24" s="195"/>
      <c r="E24" s="195"/>
      <c r="F24" s="195"/>
      <c r="G24" s="199"/>
      <c r="H24" s="200"/>
      <c r="I24" s="201"/>
    </row>
    <row r="25" spans="1:11" ht="20.100000000000001" customHeight="1" thickTop="1" thickBot="1" x14ac:dyDescent="0.3">
      <c r="A25" s="194" t="s">
        <v>240</v>
      </c>
      <c r="B25" s="194"/>
      <c r="C25" s="194"/>
      <c r="D25" s="195" t="s">
        <v>29</v>
      </c>
      <c r="E25" s="195"/>
      <c r="F25" s="195"/>
      <c r="G25" s="195"/>
      <c r="H25" s="194"/>
      <c r="I25" s="202"/>
      <c r="K25" s="6"/>
    </row>
    <row r="26" spans="1:11" ht="20.100000000000001" customHeight="1" thickTop="1" thickBot="1" x14ac:dyDescent="0.3">
      <c r="A26" s="194"/>
      <c r="B26" s="194"/>
      <c r="C26" s="194"/>
      <c r="D26" s="195"/>
      <c r="E26" s="195"/>
      <c r="F26" s="195"/>
      <c r="G26" s="195"/>
      <c r="H26" s="194"/>
      <c r="I26" s="202"/>
    </row>
    <row r="27" spans="1:11" ht="20.100000000000001" customHeight="1" thickTop="1" thickBot="1" x14ac:dyDescent="0.3">
      <c r="A27" s="167" t="s">
        <v>30</v>
      </c>
      <c r="B27" s="167"/>
      <c r="C27" s="167"/>
      <c r="D27" s="168" t="s">
        <v>31</v>
      </c>
      <c r="E27" s="168"/>
      <c r="F27" s="168"/>
      <c r="G27" s="169"/>
      <c r="H27" s="169"/>
      <c r="I27" s="169"/>
    </row>
    <row r="28" spans="1:11" ht="20.100000000000001" customHeight="1" thickTop="1" x14ac:dyDescent="0.25">
      <c r="A28" s="167"/>
      <c r="B28" s="167"/>
      <c r="C28" s="167"/>
      <c r="D28" s="168"/>
      <c r="E28" s="168"/>
      <c r="F28" s="168"/>
      <c r="G28" s="169"/>
      <c r="H28" s="169"/>
      <c r="I28" s="169"/>
    </row>
    <row r="29" spans="1:11" ht="18" customHeight="1" x14ac:dyDescent="0.25">
      <c r="A29" s="170" t="s">
        <v>11</v>
      </c>
      <c r="B29" s="170"/>
      <c r="C29" s="170"/>
      <c r="D29" s="170"/>
      <c r="E29" s="170"/>
      <c r="F29" s="170"/>
      <c r="G29" s="170"/>
      <c r="H29" s="170"/>
      <c r="I29" s="170"/>
    </row>
    <row r="30" spans="1:11" ht="18" customHeight="1" thickBot="1" x14ac:dyDescent="0.3">
      <c r="A30" s="170"/>
      <c r="B30" s="170"/>
      <c r="C30" s="170"/>
      <c r="D30" s="170"/>
      <c r="E30" s="170"/>
      <c r="F30" s="170"/>
      <c r="G30" s="170"/>
      <c r="H30" s="170"/>
      <c r="I30" s="170"/>
    </row>
    <row r="31" spans="1:11" ht="15" customHeight="1" thickBot="1" x14ac:dyDescent="0.3">
      <c r="A31" s="171" t="s">
        <v>32</v>
      </c>
      <c r="B31" s="171"/>
      <c r="C31" s="171"/>
      <c r="D31" s="171"/>
      <c r="E31" s="25"/>
      <c r="F31" s="172" t="s">
        <v>242</v>
      </c>
      <c r="G31" s="173"/>
      <c r="H31" s="173"/>
      <c r="I31" s="174"/>
    </row>
    <row r="32" spans="1:11" ht="15" customHeight="1" thickBot="1" x14ac:dyDescent="0.3">
      <c r="A32" s="171"/>
      <c r="B32" s="171"/>
      <c r="C32" s="171"/>
      <c r="D32" s="171"/>
      <c r="E32" s="25"/>
      <c r="F32" s="175"/>
      <c r="G32" s="176"/>
      <c r="H32" s="176"/>
      <c r="I32" s="177"/>
    </row>
    <row r="33" spans="1:15" ht="15" customHeight="1" thickBot="1" x14ac:dyDescent="0.3">
      <c r="A33" s="171"/>
      <c r="B33" s="171"/>
      <c r="C33" s="171"/>
      <c r="D33" s="171"/>
      <c r="E33" s="25"/>
      <c r="F33" s="178"/>
      <c r="G33" s="179"/>
      <c r="H33" s="179"/>
      <c r="I33" s="180"/>
    </row>
    <row r="34" spans="1:15" ht="15" customHeight="1" thickBot="1" x14ac:dyDescent="0.3">
      <c r="A34" s="171" t="s">
        <v>238</v>
      </c>
      <c r="B34" s="171"/>
      <c r="C34" s="171"/>
      <c r="D34" s="171"/>
      <c r="E34" s="25"/>
      <c r="F34" s="172" t="s">
        <v>243</v>
      </c>
      <c r="G34" s="173"/>
      <c r="H34" s="173"/>
      <c r="I34" s="174"/>
      <c r="L34"/>
      <c r="M34"/>
      <c r="N34"/>
      <c r="O34"/>
    </row>
    <row r="35" spans="1:15" ht="15" customHeight="1" thickBot="1" x14ac:dyDescent="0.3">
      <c r="A35" s="171"/>
      <c r="B35" s="171"/>
      <c r="C35" s="171"/>
      <c r="D35" s="171"/>
      <c r="E35" s="25"/>
      <c r="F35" s="175"/>
      <c r="G35" s="176"/>
      <c r="H35" s="176"/>
      <c r="I35" s="177"/>
      <c r="L35"/>
      <c r="M35"/>
      <c r="N35"/>
      <c r="O35"/>
    </row>
    <row r="36" spans="1:15" ht="15" customHeight="1" thickBot="1" x14ac:dyDescent="0.3">
      <c r="A36" s="171"/>
      <c r="B36" s="171"/>
      <c r="C36" s="171"/>
      <c r="D36" s="171"/>
      <c r="E36" s="25"/>
      <c r="F36" s="178"/>
      <c r="G36" s="179"/>
      <c r="H36" s="179"/>
      <c r="I36" s="180"/>
      <c r="L36"/>
      <c r="M36"/>
      <c r="N36"/>
      <c r="O36"/>
    </row>
    <row r="37" spans="1:15" ht="15" customHeight="1" thickBot="1" x14ac:dyDescent="0.3">
      <c r="A37" s="181" t="s">
        <v>244</v>
      </c>
      <c r="B37" s="171"/>
      <c r="C37" s="171"/>
      <c r="D37" s="171"/>
      <c r="E37" s="25"/>
      <c r="F37" s="182" t="s">
        <v>245</v>
      </c>
      <c r="G37" s="182"/>
      <c r="H37" s="182"/>
      <c r="I37" s="182"/>
      <c r="L37"/>
      <c r="M37"/>
      <c r="N37"/>
      <c r="O37"/>
    </row>
    <row r="38" spans="1:15" ht="15" customHeight="1" thickBot="1" x14ac:dyDescent="0.3">
      <c r="A38" s="171"/>
      <c r="B38" s="171"/>
      <c r="C38" s="171"/>
      <c r="D38" s="171"/>
      <c r="E38" s="25"/>
      <c r="F38" s="182"/>
      <c r="G38" s="182"/>
      <c r="H38" s="182"/>
      <c r="I38" s="182"/>
      <c r="L38"/>
      <c r="M38"/>
      <c r="N38"/>
      <c r="O38"/>
    </row>
    <row r="39" spans="1:15" ht="15" customHeight="1" thickBot="1" x14ac:dyDescent="0.3">
      <c r="A39" s="171"/>
      <c r="B39" s="171"/>
      <c r="C39" s="171"/>
      <c r="D39" s="171"/>
      <c r="E39" s="25"/>
      <c r="F39" s="183"/>
      <c r="G39" s="183"/>
      <c r="H39" s="183"/>
      <c r="I39" s="183"/>
      <c r="L39"/>
      <c r="M39"/>
      <c r="N39"/>
      <c r="O39"/>
    </row>
    <row r="40" spans="1:15" ht="15" customHeight="1" thickBot="1" x14ac:dyDescent="0.3">
      <c r="A40" s="184" t="s">
        <v>246</v>
      </c>
      <c r="B40" s="184"/>
      <c r="C40" s="184"/>
      <c r="D40" s="184"/>
      <c r="E40" s="25"/>
      <c r="F40" s="185" t="s">
        <v>247</v>
      </c>
      <c r="G40" s="186"/>
      <c r="H40" s="186"/>
      <c r="I40" s="187"/>
      <c r="L40"/>
      <c r="M40"/>
      <c r="N40"/>
      <c r="O40"/>
    </row>
    <row r="41" spans="1:15" ht="15" customHeight="1" thickBot="1" x14ac:dyDescent="0.3">
      <c r="A41" s="184"/>
      <c r="B41" s="184"/>
      <c r="C41" s="184"/>
      <c r="D41" s="184"/>
      <c r="E41" s="25"/>
      <c r="F41" s="188"/>
      <c r="G41" s="189"/>
      <c r="H41" s="189"/>
      <c r="I41" s="190"/>
      <c r="L41"/>
      <c r="M41"/>
      <c r="N41"/>
      <c r="O41"/>
    </row>
    <row r="42" spans="1:15" ht="15.75" customHeight="1" thickBot="1" x14ac:dyDescent="0.3">
      <c r="A42" s="184"/>
      <c r="B42" s="184"/>
      <c r="C42" s="184"/>
      <c r="D42" s="184"/>
      <c r="E42" s="26"/>
      <c r="F42" s="191"/>
      <c r="G42" s="192"/>
      <c r="H42" s="192"/>
      <c r="I42" s="193"/>
      <c r="L42"/>
      <c r="M42"/>
      <c r="N42"/>
      <c r="O42"/>
    </row>
    <row r="43" spans="1:15" ht="21.75" customHeight="1" thickBot="1" x14ac:dyDescent="0.3">
      <c r="A43" s="164" t="s">
        <v>12</v>
      </c>
      <c r="B43" s="164"/>
      <c r="C43" s="164"/>
      <c r="D43" s="164"/>
      <c r="E43" s="164"/>
      <c r="F43" s="164"/>
      <c r="G43" s="164"/>
      <c r="H43" s="164"/>
      <c r="I43" s="164"/>
    </row>
    <row r="44" spans="1:15" ht="155.1" customHeight="1" thickBot="1" x14ac:dyDescent="0.3">
      <c r="A44" s="165" t="s">
        <v>34</v>
      </c>
      <c r="B44" s="165"/>
      <c r="C44" s="165"/>
      <c r="D44" s="165"/>
      <c r="E44" s="166" t="s">
        <v>35</v>
      </c>
      <c r="F44" s="166"/>
      <c r="G44" s="166"/>
      <c r="H44" s="166"/>
      <c r="I44" s="166"/>
    </row>
    <row r="45" spans="1:15" ht="155.1" customHeight="1" thickBot="1" x14ac:dyDescent="0.3">
      <c r="A45" s="165" t="s">
        <v>13</v>
      </c>
      <c r="B45" s="165"/>
      <c r="C45" s="165"/>
      <c r="D45" s="165"/>
      <c r="E45" s="166"/>
      <c r="F45" s="166"/>
      <c r="G45" s="166"/>
      <c r="H45" s="166"/>
      <c r="I45" s="166"/>
    </row>
    <row r="46" spans="1:15" ht="155.1" customHeight="1" thickBot="1" x14ac:dyDescent="0.3">
      <c r="A46" s="165" t="s">
        <v>14</v>
      </c>
      <c r="B46" s="165"/>
      <c r="C46" s="165"/>
      <c r="D46" s="165"/>
      <c r="E46" s="166"/>
      <c r="F46" s="166"/>
      <c r="G46" s="166"/>
      <c r="H46" s="166"/>
      <c r="I46" s="166"/>
    </row>
  </sheetData>
  <sheetProtection sheet="1" selectLockedCells="1" selectUnlockedCells="1"/>
  <mergeCells count="41">
    <mergeCell ref="A13:I14"/>
    <mergeCell ref="J5:L6"/>
    <mergeCell ref="A7:I7"/>
    <mergeCell ref="A8:I8"/>
    <mergeCell ref="A9:I9"/>
    <mergeCell ref="A10:I12"/>
    <mergeCell ref="A15:C16"/>
    <mergeCell ref="D15:F16"/>
    <mergeCell ref="G15:I16"/>
    <mergeCell ref="A17:C18"/>
    <mergeCell ref="D17:F18"/>
    <mergeCell ref="G17:I18"/>
    <mergeCell ref="A19:C20"/>
    <mergeCell ref="D19:F20"/>
    <mergeCell ref="G19:I20"/>
    <mergeCell ref="A21:C22"/>
    <mergeCell ref="D21:F22"/>
    <mergeCell ref="G21:I22"/>
    <mergeCell ref="A23:C24"/>
    <mergeCell ref="D23:F24"/>
    <mergeCell ref="G23:I24"/>
    <mergeCell ref="A25:C26"/>
    <mergeCell ref="D25:F26"/>
    <mergeCell ref="G25:I26"/>
    <mergeCell ref="A34:D36"/>
    <mergeCell ref="F34:I36"/>
    <mergeCell ref="A37:D39"/>
    <mergeCell ref="F37:I39"/>
    <mergeCell ref="A40:D42"/>
    <mergeCell ref="F40:I42"/>
    <mergeCell ref="A27:C28"/>
    <mergeCell ref="D27:F28"/>
    <mergeCell ref="G27:I28"/>
    <mergeCell ref="A29:I30"/>
    <mergeCell ref="A31:D33"/>
    <mergeCell ref="F31:I33"/>
    <mergeCell ref="A43:I43"/>
    <mergeCell ref="A44:D44"/>
    <mergeCell ref="E44:I46"/>
    <mergeCell ref="A45:D45"/>
    <mergeCell ref="A46:D46"/>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5"/>
  <sheetViews>
    <sheetView showGridLines="0" zoomScale="80" zoomScaleNormal="80" workbookViewId="0"/>
  </sheetViews>
  <sheetFormatPr baseColWidth="10" defaultRowHeight="15" x14ac:dyDescent="0.25"/>
  <cols>
    <col min="1" max="1" width="66" style="8" customWidth="1"/>
    <col min="2" max="1024" width="12.28515625" style="8" customWidth="1"/>
    <col min="1025" max="1025" width="12.5703125" style="9" customWidth="1"/>
    <col min="1026" max="16384" width="11.42578125" style="9"/>
  </cols>
  <sheetData>
    <row r="1" spans="1:1024" ht="26.25" x14ac:dyDescent="0.4">
      <c r="A1" s="7" t="s">
        <v>15</v>
      </c>
    </row>
    <row r="2" spans="1:1024" ht="15" customHeight="1" x14ac:dyDescent="0.4">
      <c r="A2" s="7"/>
    </row>
    <row r="3" spans="1:1024" ht="18.75" x14ac:dyDescent="0.3">
      <c r="A3" s="10" t="s">
        <v>236</v>
      </c>
    </row>
    <row r="4" spans="1:1024" x14ac:dyDescent="0.25">
      <c r="A4" s="11"/>
      <c r="AMJ4" s="9"/>
    </row>
    <row r="5" spans="1:1024" x14ac:dyDescent="0.25">
      <c r="A5" s="12"/>
      <c r="AMJ5" s="9"/>
    </row>
    <row r="6" spans="1:1024" x14ac:dyDescent="0.25">
      <c r="A6" s="12"/>
      <c r="AMJ6" s="9"/>
    </row>
    <row r="7" spans="1:1024" x14ac:dyDescent="0.25">
      <c r="A7" s="12"/>
      <c r="AMJ7" s="9"/>
    </row>
    <row r="8" spans="1:1024" x14ac:dyDescent="0.25">
      <c r="A8" s="12"/>
      <c r="AMJ8" s="9"/>
    </row>
    <row r="9" spans="1:1024" x14ac:dyDescent="0.25">
      <c r="A9" s="11"/>
      <c r="AMJ9" s="9"/>
    </row>
    <row r="10" spans="1:1024" x14ac:dyDescent="0.25">
      <c r="A10" s="12"/>
      <c r="AMJ10" s="9"/>
    </row>
    <row r="11" spans="1:1024" x14ac:dyDescent="0.25">
      <c r="A11" s="12"/>
      <c r="AMJ11" s="9"/>
    </row>
    <row r="12" spans="1:1024" x14ac:dyDescent="0.25">
      <c r="A12" s="12"/>
      <c r="AMJ12" s="9"/>
    </row>
    <row r="13" spans="1:1024" x14ac:dyDescent="0.25">
      <c r="A13" s="12"/>
      <c r="AMJ13" s="9"/>
    </row>
    <row r="14" spans="1:1024" x14ac:dyDescent="0.25">
      <c r="A14" s="12"/>
      <c r="AMJ14" s="9"/>
    </row>
    <row r="15" spans="1:1024" ht="18.75" x14ac:dyDescent="0.3">
      <c r="A15" s="10" t="s">
        <v>237</v>
      </c>
      <c r="AMJ15" s="9"/>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LZ19"/>
  <sheetViews>
    <sheetView showGridLines="0" tabSelected="1" view="pageBreakPreview" topLeftCell="B8" zoomScale="66" zoomScaleNormal="40" zoomScaleSheetLayoutView="66" workbookViewId="0">
      <selection activeCell="AC13" sqref="AC13"/>
    </sheetView>
  </sheetViews>
  <sheetFormatPr baseColWidth="10" defaultRowHeight="15" x14ac:dyDescent="0.2"/>
  <cols>
    <col min="1" max="1" width="13.7109375" style="62" hidden="1" customWidth="1"/>
    <col min="2" max="2" width="29" style="14" bestFit="1"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675</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10" customHeight="1" thickBot="1" x14ac:dyDescent="0.3">
      <c r="A15" s="23" t="s">
        <v>400</v>
      </c>
      <c r="B15" s="217" t="s">
        <v>191</v>
      </c>
      <c r="C15" s="70" t="s">
        <v>131</v>
      </c>
      <c r="D15" s="71" t="s">
        <v>132</v>
      </c>
      <c r="E15" s="71" t="s">
        <v>76</v>
      </c>
      <c r="F15" s="41">
        <f ca="1">IF(OR(Presentación!$C$1="",Presentación!$C$2=""),"-",IF(Presentación!$C$1=Presentación!$C$2,VLOOKUP(SM!A15,Tabla24[],MATCH(Presentación!$C$1,Tabla24[#Headers],0),0),IF(VLOOKUP(SM!A15,Tabla24[[ID]:[Operación]],7,0)="Suma",SUM(OFFSET(Tabla24[[#Headers],[Operación]],MATCH(SM!A15,Tabla24[ID],0),MATCH(Presentación!$C$1,Tabla24[[#Headers],[Enero]:[Diciembre]],0),1,MATCH(Presentación!$C$2,Tabla24[[#Headers],[Enero]:[Diciembre]],0)-MATCH(Presentación!$C$1,Tabla24[[#Headers],[Enero]:[Diciembre]],0)+1)),IF(VLOOKUP(SM!A15,Tabla24[[ID]:[Operación]],7,0)="Promedio",AVERAGE(OFFSET(Tabla24[[#Headers],[Operación]],MATCH(SM!A15,Tabla24[ID],0),MATCH(Presentación!$C$1,Tabla24[[#Headers],[Enero]:[Diciembre]],0),1,MATCH(Presentación!$C$2,Tabla24[[#Headers],[Enero]:[Diciembre]],0)-MATCH(Presentación!$C$1,Tabla24[[#Headers],[Enero]:[Diciembre]],0)+1)),IF(VLOOKUP(SM!A15,Tabla24[[ID]:[Operación]],7,0)="Acumulativo",IF(ISTEXT(VLOOKUP(SM!A15,Tabla24[],COUNTA(OFFSET(Tabla24[[#Headers],[Operación]],MATCH(SM!A15,Tabla24[ID],0),MATCH(Presentación!$C$1,Tabla24[[#Headers],[Enero]:[Diciembre]],0),1,MATCH(Presentación!$C$2,Tabla24[[#Headers],[Enero]:[Diciembre]],0)-MATCH(Presentación!$C$1,Tabla24[[#Headers],[Enero]:[Diciembre]],0)+1))+MATCH(Presentación!$C$1,Tabla24[[#Headers],[Enero]:[Diciembre]],0)-1+7,0)),"-",VLOOKUP(SM!A15,Tabla24[],COUNTA(OFFSET(Tabla24[[#Headers],[Operación]],MATCH(SM!A15,Tabla24[ID],0),MATCH(Presentación!$C$1,Tabla24[[#Headers],[Enero]:[Diciembre]],0),1,MATCH(Presentación!$C$2,Tabla24[[#Headers],[Enero]:[Diciembre]],0)-MATCH(Presentación!$C$1,Tabla24[[#Headers],[Enero]:[Diciembre]],0)+1))+MATCH(Presentación!$C$1,Tabla24[[#Headers],[Enero]:[Diciembre]],0)-1+7,0)),"-")))))</f>
        <v>4258</v>
      </c>
      <c r="G15" s="49" t="s">
        <v>192</v>
      </c>
      <c r="H15" s="50" t="s">
        <v>674</v>
      </c>
      <c r="I15" s="42">
        <f>IF(VLOOKUP($A15,Tabla243[],MATCH(SM!I$14,Tabla243[#Headers],0),0)="","",VLOOKUP($A15,Tabla243[],MATCH(SM!I$14,Tabla243[#Headers],0),0))</f>
        <v>1264</v>
      </c>
      <c r="J15" s="42">
        <f>IF(VLOOKUP($A15,Tabla243[],MATCH(SM!J$14,Tabla243[#Headers],0),0)="","",VLOOKUP($A15,Tabla243[],MATCH(SM!J$14,Tabla243[#Headers],0),0))</f>
        <v>1413</v>
      </c>
      <c r="K15" s="42">
        <f>IF(VLOOKUP($A15,Tabla243[],MATCH(SM!K$14,Tabla243[#Headers],0),0)="","",VLOOKUP($A15,Tabla243[],MATCH(SM!K$14,Tabla243[#Headers],0),0))</f>
        <v>1505</v>
      </c>
      <c r="L15" s="42">
        <v>1481</v>
      </c>
      <c r="M15" s="42">
        <v>1284</v>
      </c>
      <c r="N15" s="156" t="s">
        <v>1058</v>
      </c>
      <c r="O15" s="42">
        <v>1387</v>
      </c>
      <c r="P15" s="42">
        <v>1485</v>
      </c>
      <c r="Q15" s="42">
        <v>1379</v>
      </c>
      <c r="R15" s="42" t="str">
        <f>IF(VLOOKUP($A15,Tabla243[],MATCH(SM!R$14,Tabla243[#Headers],0),0)="","",VLOOKUP($A15,Tabla243[],MATCH(SM!R$14,Tabla243[#Headers],0),0))</f>
        <v/>
      </c>
      <c r="S15" s="42" t="str">
        <f>IF(VLOOKUP($A15,Tabla243[],MATCH(SM!S$14,Tabla243[#Headers],0),0)="","",VLOOKUP($A15,Tabla243[],MATCH(SM!S$14,Tabla243[#Headers],0),0))</f>
        <v/>
      </c>
      <c r="T15" s="42" t="str">
        <f>IF(VLOOKUP($A15,Tabla243[],MATCH(SM!T$14,Tabla243[#Headers],0),0)="","",VLOOKUP($A15,Tabla243[],MATCH(SM!T$14,Tabla243[#Headers],0),0))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4251</v>
      </c>
      <c r="V15" s="44">
        <f ca="1">IF(OR(Presentación!$C$1="",Presentación!$C$2=""),"-",IF(OR(OR(U15="",U15="-"),F15=0),"N/A",IF(U15/F15&gt;1,1,U15/F15)))</f>
        <v>0.99835603569751052</v>
      </c>
      <c r="W15" s="220" t="s">
        <v>677</v>
      </c>
      <c r="X15" s="74" t="s">
        <v>678</v>
      </c>
      <c r="Y15" s="75" t="s">
        <v>679</v>
      </c>
      <c r="Z15" s="76"/>
    </row>
    <row r="16" spans="1:1014" ht="210" customHeight="1" thickBot="1" x14ac:dyDescent="0.25">
      <c r="A16" s="62" t="s">
        <v>401</v>
      </c>
      <c r="B16" s="218"/>
      <c r="C16" s="70" t="s">
        <v>133</v>
      </c>
      <c r="D16" s="71" t="s">
        <v>132</v>
      </c>
      <c r="E16" s="71" t="s">
        <v>76</v>
      </c>
      <c r="F16" s="41">
        <f ca="1">IF(OR(Presentación!$C$1="",Presentación!$C$2=""),"-",IF(Presentación!$C$1=Presentación!$C$2,VLOOKUP(SM!A16,Tabla24[],MATCH(Presentación!$C$1,Tabla24[#Headers],0),0),IF(VLOOKUP(SM!A16,Tabla24[[ID]:[Operación]],7,0)="Suma",SUM(OFFSET(Tabla24[[#Headers],[Operación]],MATCH(SM!A16,Tabla24[ID],0),MATCH(Presentación!$C$1,Tabla24[[#Headers],[Enero]:[Diciembre]],0),1,MATCH(Presentación!$C$2,Tabla24[[#Headers],[Enero]:[Diciembre]],0)-MATCH(Presentación!$C$1,Tabla24[[#Headers],[Enero]:[Diciembre]],0)+1)),IF(VLOOKUP(SM!A16,Tabla24[[ID]:[Operación]],7,0)="Promedio",AVERAGE(OFFSET(Tabla24[[#Headers],[Operación]],MATCH(SM!A16,Tabla24[ID],0),MATCH(Presentación!$C$1,Tabla24[[#Headers],[Enero]:[Diciembre]],0),1,MATCH(Presentación!$C$2,Tabla24[[#Headers],[Enero]:[Diciembre]],0)-MATCH(Presentación!$C$1,Tabla24[[#Headers],[Enero]:[Diciembre]],0)+1)),IF(VLOOKUP(SM!A16,Tabla24[[ID]:[Operación]],7,0)="Acumulativo",IF(ISTEXT(VLOOKUP(SM!A16,Tabla24[],COUNTA(OFFSET(Tabla24[[#Headers],[Operación]],MATCH(SM!A16,Tabla24[ID],0),MATCH(Presentación!$C$1,Tabla24[[#Headers],[Enero]:[Diciembre]],0),1,MATCH(Presentación!$C$2,Tabla24[[#Headers],[Enero]:[Diciembre]],0)-MATCH(Presentación!$C$1,Tabla24[[#Headers],[Enero]:[Diciembre]],0)+1))+MATCH(Presentación!$C$1,Tabla24[[#Headers],[Enero]:[Diciembre]],0)-1+7,0)),"-",VLOOKUP(SM!A16,Tabla24[],COUNTA(OFFSET(Tabla24[[#Headers],[Operación]],MATCH(SM!A16,Tabla24[ID],0),MATCH(Presentación!$C$1,Tabla24[[#Headers],[Enero]:[Diciembre]],0),1,MATCH(Presentación!$C$2,Tabla24[[#Headers],[Enero]:[Diciembre]],0)-MATCH(Presentación!$C$1,Tabla24[[#Headers],[Enero]:[Diciembre]],0)+1))+MATCH(Presentación!$C$1,Tabla24[[#Headers],[Enero]:[Diciembre]],0)-1+7,0)),"-")))))</f>
        <v>468</v>
      </c>
      <c r="G16" s="49" t="s">
        <v>192</v>
      </c>
      <c r="H16" s="50" t="s">
        <v>674</v>
      </c>
      <c r="I16" s="42">
        <f>IF(VLOOKUP($A16,Tabla243[],MATCH(SM!I$14,Tabla243[#Headers],0),0)="","",VLOOKUP($A16,Tabla243[],MATCH(SM!I$14,Tabla243[#Headers],0),0))</f>
        <v>177</v>
      </c>
      <c r="J16" s="42">
        <f>IF(VLOOKUP($A16,Tabla243[],MATCH(SM!J$14,Tabla243[#Headers],0),0)="","",VLOOKUP($A16,Tabla243[],MATCH(SM!J$14,Tabla243[#Headers],0),0))</f>
        <v>416</v>
      </c>
      <c r="K16" s="42">
        <f>IF(VLOOKUP($A16,Tabla243[],MATCH(SM!K$14,Tabla243[#Headers],0),0)="","",VLOOKUP($A16,Tabla243[],MATCH(SM!K$14,Tabla243[#Headers],0),0))</f>
        <v>412</v>
      </c>
      <c r="L16" s="42">
        <v>445</v>
      </c>
      <c r="M16" s="42">
        <v>366</v>
      </c>
      <c r="N16" s="156" t="s">
        <v>1058</v>
      </c>
      <c r="O16" s="42">
        <v>360</v>
      </c>
      <c r="P16" s="42">
        <v>347</v>
      </c>
      <c r="Q16" s="42">
        <v>436</v>
      </c>
      <c r="R16" s="42" t="str">
        <f>IF(VLOOKUP($A16,Tabla243[],MATCH(SM!R$14,Tabla243[#Headers],0),0)="","",VLOOKUP($A16,Tabla243[],MATCH(SM!R$14,Tabla243[#Headers],0),0))</f>
        <v/>
      </c>
      <c r="S16" s="42" t="str">
        <f>IF(VLOOKUP($A16,Tabla243[],MATCH(SM!S$14,Tabla243[#Headers],0),0)="","",VLOOKUP($A16,Tabla243[],MATCH(SM!S$14,Tabla243[#Headers],0),0))</f>
        <v/>
      </c>
      <c r="T16" s="42" t="str">
        <f>IF(VLOOKUP($A16,Tabla243[],MATCH(SM!T$14,Tabla243[#Headers],0),0)="","",VLOOKUP($A16,Tabla243[],MATCH(SM!T$14,Tabla243[#Headers],0),0))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1143</v>
      </c>
      <c r="V16" s="44">
        <f ca="1">IF(OR(Presentación!$C$1="",Presentación!$C$2=""),"-",IF(OR(OR(U16="",U16="-"),F16=0),"N/A",IF(U16/F16&gt;1,1,U16/F16)))</f>
        <v>1</v>
      </c>
      <c r="W16" s="221"/>
      <c r="X16" s="220" t="s">
        <v>680</v>
      </c>
      <c r="Y16" s="77" t="s">
        <v>681</v>
      </c>
      <c r="Z16" s="76"/>
    </row>
    <row r="17" spans="1:26" ht="210" customHeight="1" thickBot="1" x14ac:dyDescent="0.25">
      <c r="A17" s="62" t="s">
        <v>402</v>
      </c>
      <c r="B17" s="218"/>
      <c r="C17" s="70" t="s">
        <v>134</v>
      </c>
      <c r="D17" s="71" t="s">
        <v>132</v>
      </c>
      <c r="E17" s="71" t="s">
        <v>76</v>
      </c>
      <c r="F17" s="41">
        <f ca="1">IF(OR(Presentación!$C$1="",Presentación!$C$2=""),"-",IF(Presentación!$C$1=Presentación!$C$2,VLOOKUP(SM!A17,Tabla24[],MATCH(Presentación!$C$1,Tabla24[#Headers],0),0),IF(VLOOKUP(SM!A17,Tabla24[[ID]:[Operación]],7,0)="Suma",SUM(OFFSET(Tabla24[[#Headers],[Operación]],MATCH(SM!A17,Tabla24[ID],0),MATCH(Presentación!$C$1,Tabla24[[#Headers],[Enero]:[Diciembre]],0),1,MATCH(Presentación!$C$2,Tabla24[[#Headers],[Enero]:[Diciembre]],0)-MATCH(Presentación!$C$1,Tabla24[[#Headers],[Enero]:[Diciembre]],0)+1)),IF(VLOOKUP(SM!A17,Tabla24[[ID]:[Operación]],7,0)="Promedio",AVERAGE(OFFSET(Tabla24[[#Headers],[Operación]],MATCH(SM!A17,Tabla24[ID],0),MATCH(Presentación!$C$1,Tabla24[[#Headers],[Enero]:[Diciembre]],0),1,MATCH(Presentación!$C$2,Tabla24[[#Headers],[Enero]:[Diciembre]],0)-MATCH(Presentación!$C$1,Tabla24[[#Headers],[Enero]:[Diciembre]],0)+1)),IF(VLOOKUP(SM!A17,Tabla24[[ID]:[Operación]],7,0)="Acumulativo",IF(ISTEXT(VLOOKUP(SM!A17,Tabla24[],COUNTA(OFFSET(Tabla24[[#Headers],[Operación]],MATCH(SM!A17,Tabla24[ID],0),MATCH(Presentación!$C$1,Tabla24[[#Headers],[Enero]:[Diciembre]],0),1,MATCH(Presentación!$C$2,Tabla24[[#Headers],[Enero]:[Diciembre]],0)-MATCH(Presentación!$C$1,Tabla24[[#Headers],[Enero]:[Diciembre]],0)+1))+MATCH(Presentación!$C$1,Tabla24[[#Headers],[Enero]:[Diciembre]],0)-1+7,0)),"-",VLOOKUP(SM!A17,Tabla24[],COUNTA(OFFSET(Tabla24[[#Headers],[Operación]],MATCH(SM!A17,Tabla24[ID],0),MATCH(Presentación!$C$1,Tabla24[[#Headers],[Enero]:[Diciembre]],0),1,MATCH(Presentación!$C$2,Tabla24[[#Headers],[Enero]:[Diciembre]],0)-MATCH(Presentación!$C$1,Tabla24[[#Headers],[Enero]:[Diciembre]],0)+1))+MATCH(Presentación!$C$1,Tabla24[[#Headers],[Enero]:[Diciembre]],0)-1+7,0)),"-")))))</f>
        <v>700</v>
      </c>
      <c r="G17" s="49" t="s">
        <v>192</v>
      </c>
      <c r="H17" s="50" t="s">
        <v>674</v>
      </c>
      <c r="I17" s="42">
        <f>IF(VLOOKUP($A17,Tabla243[],MATCH(SM!I$14,Tabla243[#Headers],0),0)="","",VLOOKUP($A17,Tabla243[],MATCH(SM!I$14,Tabla243[#Headers],0),0))</f>
        <v>350</v>
      </c>
      <c r="J17" s="42">
        <f>IF(VLOOKUP($A17,Tabla243[],MATCH(SM!J$14,Tabla243[#Headers],0),0)="","",VLOOKUP($A17,Tabla243[],MATCH(SM!J$14,Tabla243[#Headers],0),0))</f>
        <v>353</v>
      </c>
      <c r="K17" s="42">
        <f>IF(VLOOKUP($A17,Tabla243[],MATCH(SM!K$14,Tabla243[#Headers],0),0)="","",VLOOKUP($A17,Tabla243[],MATCH(SM!K$14,Tabla243[#Headers],0),0))</f>
        <v>394</v>
      </c>
      <c r="L17" s="42">
        <v>388</v>
      </c>
      <c r="M17" s="42">
        <v>395</v>
      </c>
      <c r="N17" s="156" t="s">
        <v>1058</v>
      </c>
      <c r="O17" s="42">
        <v>425</v>
      </c>
      <c r="P17" s="42">
        <v>370</v>
      </c>
      <c r="Q17" s="42">
        <v>430</v>
      </c>
      <c r="R17" s="42" t="str">
        <f>IF(VLOOKUP($A17,Tabla243[],MATCH(SM!R$14,Tabla243[#Headers],0),0)="","",VLOOKUP($A17,Tabla243[],MATCH(SM!R$14,Tabla243[#Headers],0),0))</f>
        <v/>
      </c>
      <c r="S17" s="42" t="str">
        <f>IF(VLOOKUP($A17,Tabla243[],MATCH(SM!S$14,Tabla243[#Headers],0),0)="","",VLOOKUP($A17,Tabla243[],MATCH(SM!S$14,Tabla243[#Headers],0),0))</f>
        <v/>
      </c>
      <c r="T17" s="42" t="str">
        <f>IF(VLOOKUP($A17,Tabla243[],MATCH(SM!T$14,Tabla243[#Headers],0),0)="","",VLOOKUP($A17,Tabla243[],MATCH(SM!T$14,Tabla243[#Headers],0),0))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1225</v>
      </c>
      <c r="V17" s="44">
        <f ca="1">IF(OR(Presentación!$C$1="",Presentación!$C$2=""),"-",IF(OR(OR(U17="",U17="-"),F17=0),"N/A",IF(U17/F17&gt;1,1,U17/F17)))</f>
        <v>1</v>
      </c>
      <c r="W17" s="221"/>
      <c r="X17" s="222"/>
      <c r="Y17" s="78" t="s">
        <v>682</v>
      </c>
      <c r="Z17" s="76"/>
    </row>
    <row r="18" spans="1:26" ht="210" customHeight="1" thickBot="1" x14ac:dyDescent="0.25">
      <c r="A18" s="62" t="s">
        <v>403</v>
      </c>
      <c r="B18" s="218"/>
      <c r="C18" s="72" t="s">
        <v>135</v>
      </c>
      <c r="D18" s="71" t="s">
        <v>132</v>
      </c>
      <c r="E18" s="71" t="s">
        <v>76</v>
      </c>
      <c r="F18" s="41">
        <f ca="1">IF(OR(Presentación!$C$1="",Presentación!$C$2=""),"-",IF(Presentación!$C$1=Presentación!$C$2,VLOOKUP(SM!A18,Tabla24[],MATCH(Presentación!$C$1,Tabla24[#Headers],0),0),IF(VLOOKUP(SM!A18,Tabla24[[ID]:[Operación]],7,0)="Suma",SUM(OFFSET(Tabla24[[#Headers],[Operación]],MATCH(SM!A18,Tabla24[ID],0),MATCH(Presentación!$C$1,Tabla24[[#Headers],[Enero]:[Diciembre]],0),1,MATCH(Presentación!$C$2,Tabla24[[#Headers],[Enero]:[Diciembre]],0)-MATCH(Presentación!$C$1,Tabla24[[#Headers],[Enero]:[Diciembre]],0)+1)),IF(VLOOKUP(SM!A18,Tabla24[[ID]:[Operación]],7,0)="Promedio",AVERAGE(OFFSET(Tabla24[[#Headers],[Operación]],MATCH(SM!A18,Tabla24[ID],0),MATCH(Presentación!$C$1,Tabla24[[#Headers],[Enero]:[Diciembre]],0),1,MATCH(Presentación!$C$2,Tabla24[[#Headers],[Enero]:[Diciembre]],0)-MATCH(Presentación!$C$1,Tabla24[[#Headers],[Enero]:[Diciembre]],0)+1)),IF(VLOOKUP(SM!A18,Tabla24[[ID]:[Operación]],7,0)="Acumulativo",IF(ISTEXT(VLOOKUP(SM!A18,Tabla24[],COUNTA(OFFSET(Tabla24[[#Headers],[Operación]],MATCH(SM!A18,Tabla24[ID],0),MATCH(Presentación!$C$1,Tabla24[[#Headers],[Enero]:[Diciembre]],0),1,MATCH(Presentación!$C$2,Tabla24[[#Headers],[Enero]:[Diciembre]],0)-MATCH(Presentación!$C$1,Tabla24[[#Headers],[Enero]:[Diciembre]],0)+1))+MATCH(Presentación!$C$1,Tabla24[[#Headers],[Enero]:[Diciembre]],0)-1+7,0)),"-",VLOOKUP(SM!A18,Tabla24[],COUNTA(OFFSET(Tabla24[[#Headers],[Operación]],MATCH(SM!A18,Tabla24[ID],0),MATCH(Presentación!$C$1,Tabla24[[#Headers],[Enero]:[Diciembre]],0),1,MATCH(Presentación!$C$2,Tabla24[[#Headers],[Enero]:[Diciembre]],0)-MATCH(Presentación!$C$1,Tabla24[[#Headers],[Enero]:[Diciembre]],0)+1))+MATCH(Presentación!$C$1,Tabla24[[#Headers],[Enero]:[Diciembre]],0)-1+7,0)),"-")))))</f>
        <v>18</v>
      </c>
      <c r="G18" s="49" t="s">
        <v>192</v>
      </c>
      <c r="H18" s="50" t="s">
        <v>674</v>
      </c>
      <c r="I18" s="42">
        <f>IF(VLOOKUP($A18,Tabla243[],MATCH(SM!I$14,Tabla243[#Headers],0),0)="","",VLOOKUP($A18,Tabla243[],MATCH(SM!I$14,Tabla243[#Headers],0),0))</f>
        <v>6</v>
      </c>
      <c r="J18" s="42">
        <f>IF(VLOOKUP($A18,Tabla243[],MATCH(SM!J$14,Tabla243[#Headers],0),0)="","",VLOOKUP($A18,Tabla243[],MATCH(SM!J$14,Tabla243[#Headers],0),0))</f>
        <v>6</v>
      </c>
      <c r="K18" s="42">
        <f>IF(VLOOKUP($A18,Tabla243[],MATCH(SM!K$14,Tabla243[#Headers],0),0)="","",VLOOKUP($A18,Tabla243[],MATCH(SM!K$14,Tabla243[#Headers],0),0))</f>
        <v>6</v>
      </c>
      <c r="L18" s="42">
        <v>6</v>
      </c>
      <c r="M18" s="42">
        <v>6</v>
      </c>
      <c r="N18" s="156" t="s">
        <v>1058</v>
      </c>
      <c r="O18" s="42">
        <v>6</v>
      </c>
      <c r="P18" s="42">
        <v>6</v>
      </c>
      <c r="Q18" s="42">
        <v>6</v>
      </c>
      <c r="R18" s="42" t="str">
        <f>IF(VLOOKUP($A18,Tabla243[],MATCH(SM!R$14,Tabla243[#Headers],0),0)="","",VLOOKUP($A18,Tabla243[],MATCH(SM!R$14,Tabla243[#Headers],0),0))</f>
        <v/>
      </c>
      <c r="S18" s="42" t="str">
        <f>IF(VLOOKUP($A18,Tabla243[],MATCH(SM!S$14,Tabla243[#Headers],0),0)="","",VLOOKUP($A18,Tabla243[],MATCH(SM!S$14,Tabla243[#Headers],0),0))</f>
        <v/>
      </c>
      <c r="T18" s="42" t="str">
        <f>IF(VLOOKUP($A18,Tabla243[],MATCH(SM!T$14,Tabla243[#Headers],0),0)="","",VLOOKUP($A18,Tabla243[],MATCH(SM!T$14,Tabla243[#Headers],0),0))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18</v>
      </c>
      <c r="V18" s="44">
        <f ca="1">IF(OR(Presentación!$C$1="",Presentación!$C$2=""),"-",IF(OR(OR(U18="",U18="-"),F18=0),"N/A",IF(U18/F18&gt;1,1,U18/F18)))</f>
        <v>1</v>
      </c>
      <c r="W18" s="221"/>
      <c r="X18" s="79" t="s">
        <v>683</v>
      </c>
      <c r="Y18" s="77" t="s">
        <v>684</v>
      </c>
      <c r="Z18" s="76"/>
    </row>
    <row r="19" spans="1:26" ht="210" customHeight="1" thickBot="1" x14ac:dyDescent="0.25">
      <c r="A19" s="62" t="s">
        <v>404</v>
      </c>
      <c r="B19" s="219"/>
      <c r="C19" s="73" t="s">
        <v>136</v>
      </c>
      <c r="D19" s="71" t="s">
        <v>132</v>
      </c>
      <c r="E19" s="71" t="s">
        <v>76</v>
      </c>
      <c r="F19" s="41">
        <f ca="1">IF(OR(Presentación!$C$1="",Presentación!$C$2=""),"-",IF(Presentación!$C$1=Presentación!$C$2,VLOOKUP(SM!A19,Tabla24[],MATCH(Presentación!$C$1,Tabla24[#Headers],0),0),IF(VLOOKUP(SM!A19,Tabla24[[ID]:[Operación]],7,0)="Suma",SUM(OFFSET(Tabla24[[#Headers],[Operación]],MATCH(SM!A19,Tabla24[ID],0),MATCH(Presentación!$C$1,Tabla24[[#Headers],[Enero]:[Diciembre]],0),1,MATCH(Presentación!$C$2,Tabla24[[#Headers],[Enero]:[Diciembre]],0)-MATCH(Presentación!$C$1,Tabla24[[#Headers],[Enero]:[Diciembre]],0)+1)),IF(VLOOKUP(SM!A19,Tabla24[[ID]:[Operación]],7,0)="Promedio",AVERAGE(OFFSET(Tabla24[[#Headers],[Operación]],MATCH(SM!A19,Tabla24[ID],0),MATCH(Presentación!$C$1,Tabla24[[#Headers],[Enero]:[Diciembre]],0),1,MATCH(Presentación!$C$2,Tabla24[[#Headers],[Enero]:[Diciembre]],0)-MATCH(Presentación!$C$1,Tabla24[[#Headers],[Enero]:[Diciembre]],0)+1)),IF(VLOOKUP(SM!A19,Tabla24[[ID]:[Operación]],7,0)="Acumulativo",IF(ISTEXT(VLOOKUP(SM!A19,Tabla24[],COUNTA(OFFSET(Tabla24[[#Headers],[Operación]],MATCH(SM!A19,Tabla24[ID],0),MATCH(Presentación!$C$1,Tabla24[[#Headers],[Enero]:[Diciembre]],0),1,MATCH(Presentación!$C$2,Tabla24[[#Headers],[Enero]:[Diciembre]],0)-MATCH(Presentación!$C$1,Tabla24[[#Headers],[Enero]:[Diciembre]],0)+1))+MATCH(Presentación!$C$1,Tabla24[[#Headers],[Enero]:[Diciembre]],0)-1+7,0)),"-",VLOOKUP(SM!A19,Tabla24[],COUNTA(OFFSET(Tabla24[[#Headers],[Operación]],MATCH(SM!A19,Tabla24[ID],0),MATCH(Presentación!$C$1,Tabla24[[#Headers],[Enero]:[Diciembre]],0),1,MATCH(Presentación!$C$2,Tabla24[[#Headers],[Enero]:[Diciembre]],0)-MATCH(Presentación!$C$1,Tabla24[[#Headers],[Enero]:[Diciembre]],0)+1))+MATCH(Presentación!$C$1,Tabla24[[#Headers],[Enero]:[Diciembre]],0)-1+7,0)),"-")))))</f>
        <v>160</v>
      </c>
      <c r="G19" s="49" t="s">
        <v>192</v>
      </c>
      <c r="H19" s="50" t="s">
        <v>674</v>
      </c>
      <c r="I19" s="42">
        <f>IF(VLOOKUP($A19,Tabla243[],MATCH(SM!I$14,Tabla243[#Headers],0),0)="","",VLOOKUP($A19,Tabla243[],MATCH(SM!I$14,Tabla243[#Headers],0),0))</f>
        <v>71</v>
      </c>
      <c r="J19" s="42">
        <f>IF(VLOOKUP($A19,Tabla243[],MATCH(SM!J$14,Tabla243[#Headers],0),0)="","",VLOOKUP($A19,Tabla243[],MATCH(SM!J$14,Tabla243[#Headers],0),0))</f>
        <v>84</v>
      </c>
      <c r="K19" s="42">
        <f>IF(VLOOKUP($A19,Tabla243[],MATCH(SM!K$14,Tabla243[#Headers],0),0)="","",VLOOKUP($A19,Tabla243[],MATCH(SM!K$14,Tabla243[#Headers],0),0))</f>
        <v>116</v>
      </c>
      <c r="L19" s="42">
        <v>97</v>
      </c>
      <c r="M19" s="42">
        <v>61</v>
      </c>
      <c r="N19" s="156" t="s">
        <v>1058</v>
      </c>
      <c r="O19" s="42">
        <v>86</v>
      </c>
      <c r="P19" s="42">
        <v>64</v>
      </c>
      <c r="Q19" s="42">
        <v>83</v>
      </c>
      <c r="R19" s="42" t="str">
        <f>IF(VLOOKUP($A19,Tabla243[],MATCH(SM!R$14,Tabla243[#Headers],0),0)="","",VLOOKUP($A19,Tabla243[],MATCH(SM!R$14,Tabla243[#Headers],0),0))</f>
        <v/>
      </c>
      <c r="S19" s="42" t="str">
        <f>IF(VLOOKUP($A19,Tabla243[],MATCH(SM!S$14,Tabla243[#Headers],0),0)="","",VLOOKUP($A19,Tabla243[],MATCH(SM!S$14,Tabla243[#Headers],0),0))</f>
        <v/>
      </c>
      <c r="T19" s="42" t="str">
        <f>IF(VLOOKUP($A19,Tabla243[],MATCH(SM!T$14,Tabla243[#Headers],0),0)="","",VLOOKUP($A19,Tabla243[],MATCH(SM!T$14,Tabla243[#Headers],0),0))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233</v>
      </c>
      <c r="V19" s="44">
        <f ca="1">IF(OR(Presentación!$C$1="",Presentación!$C$2=""),"-",IF(OR(OR(U19="",U19="-"),F19=0),"N/A",IF(U19/F19&gt;1,1,U19/F19)))</f>
        <v>1</v>
      </c>
      <c r="W19" s="222"/>
      <c r="X19" s="74" t="s">
        <v>678</v>
      </c>
      <c r="Y19" s="77" t="s">
        <v>685</v>
      </c>
      <c r="Z19" s="76"/>
    </row>
  </sheetData>
  <mergeCells count="19">
    <mergeCell ref="B8:Z8"/>
    <mergeCell ref="B5:Z5"/>
    <mergeCell ref="B6:G6"/>
    <mergeCell ref="H6:V6"/>
    <mergeCell ref="W6:Z6"/>
    <mergeCell ref="B7:Z7"/>
    <mergeCell ref="B15:B19"/>
    <mergeCell ref="W15:W19"/>
    <mergeCell ref="X16: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LZ37"/>
  <sheetViews>
    <sheetView showGridLines="0" view="pageBreakPreview" topLeftCell="B1" zoomScale="20" zoomScaleNormal="60" zoomScaleSheetLayoutView="20" workbookViewId="0">
      <selection activeCell="W17" sqref="W17:W18"/>
    </sheetView>
  </sheetViews>
  <sheetFormatPr baseColWidth="10" defaultRowHeight="15" x14ac:dyDescent="0.2"/>
  <cols>
    <col min="1" max="1" width="17"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729</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125.1" customHeight="1" thickBot="1" x14ac:dyDescent="0.3">
      <c r="A15" s="23" t="s">
        <v>493</v>
      </c>
      <c r="B15" s="217" t="s">
        <v>494</v>
      </c>
      <c r="C15" s="275" t="s">
        <v>495</v>
      </c>
      <c r="D15" s="81" t="s">
        <v>157</v>
      </c>
      <c r="E15" s="82" t="s">
        <v>76</v>
      </c>
      <c r="F15" s="41">
        <f ca="1">IF(OR(Presentación!$C$1="",Presentación!$C$2=""),"-",IF(Presentación!$C$1=Presentación!$C$2,VLOOKUP(Agropecuaria!A15,Tabla24[],MATCH(Presentación!$C$1,Tabla24[#Headers],0),0),IF(VLOOKUP(Agropecuaria!A15,Tabla24[[ID]:[Operación]],7,0)="Suma",SUM(OFFSET(Tabla24[[#Headers],[Operación]],MATCH(Agropecuaria!A15,Tabla24[ID],0),MATCH(Presentación!$C$1,Tabla24[[#Headers],[Enero]:[Diciembre]],0),1,MATCH(Presentación!$C$2,Tabla24[[#Headers],[Enero]:[Diciembre]],0)-MATCH(Presentación!$C$1,Tabla24[[#Headers],[Enero]:[Diciembre]],0)+1)),IF(VLOOKUP(Agropecuaria!A15,Tabla24[[ID]:[Operación]],7,0)="Promedio",AVERAGE(OFFSET(Tabla24[[#Headers],[Operación]],MATCH(Agropecuaria!A15,Tabla24[ID],0),MATCH(Presentación!$C$1,Tabla24[[#Headers],[Enero]:[Diciembre]],0),1,MATCH(Presentación!$C$2,Tabla24[[#Headers],[Enero]:[Diciembre]],0)-MATCH(Presentación!$C$1,Tabla24[[#Headers],[Enero]:[Diciembre]],0)+1)),IF(VLOOKUP(Agropecuaria!A15,Tabla24[[ID]:[Operación]],7,0)="Acumulativo",IF(ISTEXT(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f>
        <v>3</v>
      </c>
      <c r="G15" s="265" t="s">
        <v>192</v>
      </c>
      <c r="H15" s="248" t="s">
        <v>686</v>
      </c>
      <c r="I15" s="42">
        <f>IF(VLOOKUP($A15,Tabla243[],MATCH(Agropecuaria!I$14,Tabla243[#Headers],0),0)="","",VLOOKUP($A15,Tabla243[],MATCH(Agropecuaria!I$14,Tabla243[#Headers],0),0))</f>
        <v>1</v>
      </c>
      <c r="J15" s="42">
        <f>IF(VLOOKUP($A15,Tabla243[],MATCH(Agropecuaria!J$14,Tabla243[#Headers],0),0)="","",VLOOKUP($A15,Tabla243[],MATCH(Agropecuaria!J$14,Tabla243[#Headers],0),0))</f>
        <v>1</v>
      </c>
      <c r="K15" s="42">
        <f>IF(VLOOKUP($A15,Tabla243[],MATCH(Agropecuaria!K$14,Tabla243[#Headers],0),0)="","",VLOOKUP($A15,Tabla243[],MATCH(Agropecuaria!K$14,Tabla243[#Headers],0),0))</f>
        <v>2</v>
      </c>
      <c r="L15" s="42">
        <v>1</v>
      </c>
      <c r="M15" s="42">
        <v>1</v>
      </c>
      <c r="N15" s="42">
        <v>2</v>
      </c>
      <c r="O15" s="42">
        <v>1</v>
      </c>
      <c r="P15" s="42">
        <v>1</v>
      </c>
      <c r="Q15" s="42">
        <v>1</v>
      </c>
      <c r="R15" s="42" t="str">
        <f>IF(VLOOKUP($A15,Tabla243[],MATCH(Agropecuaria!R$14,Tabla243[#Headers],0),0)="","",VLOOKUP($A15,Tabla243[],MATCH(Agropecuaria!R$14,Tabla243[#Headers],0),0))</f>
        <v/>
      </c>
      <c r="S15" s="42" t="str">
        <f>IF(VLOOKUP($A15,Tabla243[],MATCH(Agropecuaria!S$14,Tabla243[#Headers],0),0)="","",VLOOKUP($A15,Tabla243[],MATCH(Agropecuaria!S$14,Tabla243[#Headers],0),0))</f>
        <v/>
      </c>
      <c r="T15" s="42" t="str">
        <f>IF(VLOOKUP($A15,Tabla243[],MATCH(Agropecuaria!T$14,Tabla243[#Headers],0),0)="","",VLOOKUP($A15,Tabla243[],MATCH(Agropecuaria!T$14,Tabla243[#Headers],0),0))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247" t="s">
        <v>695</v>
      </c>
      <c r="X15" s="247" t="s">
        <v>696</v>
      </c>
      <c r="Y15" s="248" t="s">
        <v>697</v>
      </c>
      <c r="Z15" s="248" t="s">
        <v>698</v>
      </c>
    </row>
    <row r="16" spans="1:1014" ht="125.1" customHeight="1" thickBot="1" x14ac:dyDescent="0.25">
      <c r="A16" s="62" t="s">
        <v>496</v>
      </c>
      <c r="B16" s="218"/>
      <c r="C16" s="276"/>
      <c r="D16" s="81" t="s">
        <v>158</v>
      </c>
      <c r="E16" s="82" t="s">
        <v>76</v>
      </c>
      <c r="F16" s="41">
        <f ca="1">IF(OR(Presentación!$C$1="",Presentación!$C$2=""),"-",IF(Presentación!$C$1=Presentación!$C$2,VLOOKUP(Agropecuaria!A16,Tabla24[],MATCH(Presentación!$C$1,Tabla24[#Headers],0),0),IF(VLOOKUP(Agropecuaria!A16,Tabla24[[ID]:[Operación]],7,0)="Suma",SUM(OFFSET(Tabla24[[#Headers],[Operación]],MATCH(Agropecuaria!A16,Tabla24[ID],0),MATCH(Presentación!$C$1,Tabla24[[#Headers],[Enero]:[Diciembre]],0),1,MATCH(Presentación!$C$2,Tabla24[[#Headers],[Enero]:[Diciembre]],0)-MATCH(Presentación!$C$1,Tabla24[[#Headers],[Enero]:[Diciembre]],0)+1)),IF(VLOOKUP(Agropecuaria!A16,Tabla24[[ID]:[Operación]],7,0)="Promedio",AVERAGE(OFFSET(Tabla24[[#Headers],[Operación]],MATCH(Agropecuaria!A16,Tabla24[ID],0),MATCH(Presentación!$C$1,Tabla24[[#Headers],[Enero]:[Diciembre]],0),1,MATCH(Presentación!$C$2,Tabla24[[#Headers],[Enero]:[Diciembre]],0)-MATCH(Presentación!$C$1,Tabla24[[#Headers],[Enero]:[Diciembre]],0)+1)),IF(VLOOKUP(Agropecuaria!A16,Tabla24[[ID]:[Operación]],7,0)="Acumulativo",IF(ISTEXT(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f>
        <v>105</v>
      </c>
      <c r="G16" s="267"/>
      <c r="H16" s="248"/>
      <c r="I16" s="42">
        <f>IF(VLOOKUP($A16,Tabla243[],MATCH(Agropecuaria!I$14,Tabla243[#Headers],0),0)="","",VLOOKUP($A16,Tabla243[],MATCH(Agropecuaria!I$14,Tabla243[#Headers],0),0))</f>
        <v>56</v>
      </c>
      <c r="J16" s="42">
        <f>IF(VLOOKUP($A16,Tabla243[],MATCH(Agropecuaria!J$14,Tabla243[#Headers],0),0)="","",VLOOKUP($A16,Tabla243[],MATCH(Agropecuaria!J$14,Tabla243[#Headers],0),0))</f>
        <v>41</v>
      </c>
      <c r="K16" s="42">
        <f>IF(VLOOKUP($A16,Tabla243[],MATCH(Agropecuaria!K$14,Tabla243[#Headers],0),0)="","",VLOOKUP($A16,Tabla243[],MATCH(Agropecuaria!K$14,Tabla243[#Headers],0),0))</f>
        <v>125</v>
      </c>
      <c r="L16" s="42">
        <v>44</v>
      </c>
      <c r="M16" s="42">
        <v>41</v>
      </c>
      <c r="N16" s="42">
        <v>78</v>
      </c>
      <c r="O16" s="42">
        <v>39</v>
      </c>
      <c r="P16" s="42">
        <v>42</v>
      </c>
      <c r="Q16" s="42">
        <v>26</v>
      </c>
      <c r="R16" s="42" t="str">
        <f>IF(VLOOKUP($A16,Tabla243[],MATCH(Agropecuaria!R$14,Tabla243[#Headers],0),0)="","",VLOOKUP($A16,Tabla243[],MATCH(Agropecuaria!R$14,Tabla243[#Headers],0),0))</f>
        <v/>
      </c>
      <c r="S16" s="42" t="str">
        <f>IF(VLOOKUP($A16,Tabla243[],MATCH(Agropecuaria!S$14,Tabla243[#Headers],0),0)="","",VLOOKUP($A16,Tabla243[],MATCH(Agropecuaria!S$14,Tabla243[#Headers],0),0))</f>
        <v/>
      </c>
      <c r="T16" s="42" t="str">
        <f>IF(VLOOKUP($A16,Tabla243[],MATCH(Agropecuaria!T$14,Tabla243[#Headers],0),0)="","",VLOOKUP($A16,Tabla243[],MATCH(Agropecuaria!T$14,Tabla243[#Headers],0),0))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107</v>
      </c>
      <c r="V16" s="44">
        <f ca="1">IF(OR(Presentación!$C$1="",Presentación!$C$2=""),"-",IF(OR(OR(U16="",U16="-"),F16=0),"N/A",IF(U16/F16&gt;1,1,U16/F16)))</f>
        <v>1</v>
      </c>
      <c r="W16" s="248"/>
      <c r="X16" s="248"/>
      <c r="Y16" s="248"/>
      <c r="Z16" s="248"/>
    </row>
    <row r="17" spans="1:26" ht="125.1" customHeight="1" thickBot="1" x14ac:dyDescent="0.25">
      <c r="A17" s="62" t="s">
        <v>497</v>
      </c>
      <c r="B17" s="218"/>
      <c r="C17" s="277" t="s">
        <v>498</v>
      </c>
      <c r="D17" s="81" t="s">
        <v>157</v>
      </c>
      <c r="E17" s="82" t="s">
        <v>76</v>
      </c>
      <c r="F17" s="41">
        <f ca="1">IF(OR(Presentación!$C$1="",Presentación!$C$2=""),"-",IF(Presentación!$C$1=Presentación!$C$2,VLOOKUP(Agropecuaria!A17,Tabla24[],MATCH(Presentación!$C$1,Tabla24[#Headers],0),0),IF(VLOOKUP(Agropecuaria!A17,Tabla24[[ID]:[Operación]],7,0)="Suma",SUM(OFFSET(Tabla24[[#Headers],[Operación]],MATCH(Agropecuaria!A17,Tabla24[ID],0),MATCH(Presentación!$C$1,Tabla24[[#Headers],[Enero]:[Diciembre]],0),1,MATCH(Presentación!$C$2,Tabla24[[#Headers],[Enero]:[Diciembre]],0)-MATCH(Presentación!$C$1,Tabla24[[#Headers],[Enero]:[Diciembre]],0)+1)),IF(VLOOKUP(Agropecuaria!A17,Tabla24[[ID]:[Operación]],7,0)="Promedio",AVERAGE(OFFSET(Tabla24[[#Headers],[Operación]],MATCH(Agropecuaria!A17,Tabla24[ID],0),MATCH(Presentación!$C$1,Tabla24[[#Headers],[Enero]:[Diciembre]],0),1,MATCH(Presentación!$C$2,Tabla24[[#Headers],[Enero]:[Diciembre]],0)-MATCH(Presentación!$C$1,Tabla24[[#Headers],[Enero]:[Diciembre]],0)+1)),IF(VLOOKUP(Agropecuaria!A17,Tabla24[[ID]:[Operación]],7,0)="Acumulativo",IF(ISTEXT(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f>
        <v>3</v>
      </c>
      <c r="G17" s="265" t="s">
        <v>192</v>
      </c>
      <c r="H17" s="248" t="s">
        <v>687</v>
      </c>
      <c r="I17" s="42">
        <f>IF(VLOOKUP($A17,Tabla243[],MATCH(Agropecuaria!I$14,Tabla243[#Headers],0),0)="","",VLOOKUP($A17,Tabla243[],MATCH(Agropecuaria!I$14,Tabla243[#Headers],0),0))</f>
        <v>0</v>
      </c>
      <c r="J17" s="42">
        <f>IF(VLOOKUP($A17,Tabla243[],MATCH(Agropecuaria!J$14,Tabla243[#Headers],0),0)="","",VLOOKUP($A17,Tabla243[],MATCH(Agropecuaria!J$14,Tabla243[#Headers],0),0))</f>
        <v>1</v>
      </c>
      <c r="K17" s="42">
        <f>IF(VLOOKUP($A17,Tabla243[],MATCH(Agropecuaria!K$14,Tabla243[#Headers],0),0)="","",VLOOKUP($A17,Tabla243[],MATCH(Agropecuaria!K$14,Tabla243[#Headers],0),0))</f>
        <v>1</v>
      </c>
      <c r="L17" s="42">
        <v>1</v>
      </c>
      <c r="M17" s="42">
        <v>1</v>
      </c>
      <c r="N17" s="42">
        <v>2</v>
      </c>
      <c r="O17" s="42">
        <v>1</v>
      </c>
      <c r="P17" s="42">
        <v>1</v>
      </c>
      <c r="Q17" s="42">
        <v>1</v>
      </c>
      <c r="R17" s="42" t="str">
        <f>IF(VLOOKUP($A17,Tabla243[],MATCH(Agropecuaria!R$14,Tabla243[#Headers],0),0)="","",VLOOKUP($A17,Tabla243[],MATCH(Agropecuaria!R$14,Tabla243[#Headers],0),0))</f>
        <v/>
      </c>
      <c r="S17" s="42" t="str">
        <f>IF(VLOOKUP($A17,Tabla243[],MATCH(Agropecuaria!S$14,Tabla243[#Headers],0),0)="","",VLOOKUP($A17,Tabla243[],MATCH(Agropecuaria!S$14,Tabla243[#Headers],0),0))</f>
        <v/>
      </c>
      <c r="T17" s="42" t="str">
        <f>IF(VLOOKUP($A17,Tabla243[],MATCH(Agropecuaria!T$14,Tabla243[#Headers],0),0)="","",VLOOKUP($A17,Tabla243[],MATCH(Agropecuaria!T$14,Tabla243[#Headers],0),0))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247" t="s">
        <v>699</v>
      </c>
      <c r="X17" s="247" t="s">
        <v>696</v>
      </c>
      <c r="Y17" s="248" t="s">
        <v>697</v>
      </c>
      <c r="Z17" s="248" t="s">
        <v>698</v>
      </c>
    </row>
    <row r="18" spans="1:26" ht="125.1" customHeight="1" thickBot="1" x14ac:dyDescent="0.25">
      <c r="A18" s="62" t="s">
        <v>499</v>
      </c>
      <c r="B18" s="218"/>
      <c r="C18" s="276"/>
      <c r="D18" s="81" t="s">
        <v>158</v>
      </c>
      <c r="E18" s="82" t="s">
        <v>76</v>
      </c>
      <c r="F18" s="41">
        <f ca="1">IF(OR(Presentación!$C$1="",Presentación!$C$2=""),"-",IF(Presentación!$C$1=Presentación!$C$2,VLOOKUP(Agropecuaria!A18,Tabla24[],MATCH(Presentación!$C$1,Tabla24[#Headers],0),0),IF(VLOOKUP(Agropecuaria!A18,Tabla24[[ID]:[Operación]],7,0)="Suma",SUM(OFFSET(Tabla24[[#Headers],[Operación]],MATCH(Agropecuaria!A18,Tabla24[ID],0),MATCH(Presentación!$C$1,Tabla24[[#Headers],[Enero]:[Diciembre]],0),1,MATCH(Presentación!$C$2,Tabla24[[#Headers],[Enero]:[Diciembre]],0)-MATCH(Presentación!$C$1,Tabla24[[#Headers],[Enero]:[Diciembre]],0)+1)),IF(VLOOKUP(Agropecuaria!A18,Tabla24[[ID]:[Operación]],7,0)="Promedio",AVERAGE(OFFSET(Tabla24[[#Headers],[Operación]],MATCH(Agropecuaria!A18,Tabla24[ID],0),MATCH(Presentación!$C$1,Tabla24[[#Headers],[Enero]:[Diciembre]],0),1,MATCH(Presentación!$C$2,Tabla24[[#Headers],[Enero]:[Diciembre]],0)-MATCH(Presentación!$C$1,Tabla24[[#Headers],[Enero]:[Diciembre]],0)+1)),IF(VLOOKUP(Agropecuaria!A18,Tabla24[[ID]:[Operación]],7,0)="Acumulativo",IF(ISTEXT(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f>
        <v>105</v>
      </c>
      <c r="G18" s="267"/>
      <c r="H18" s="248"/>
      <c r="I18" s="42">
        <f>IF(VLOOKUP($A18,Tabla243[],MATCH(Agropecuaria!I$14,Tabla243[#Headers],0),0)="","",VLOOKUP($A18,Tabla243[],MATCH(Agropecuaria!I$14,Tabla243[#Headers],0),0))</f>
        <v>0</v>
      </c>
      <c r="J18" s="42">
        <f>IF(VLOOKUP($A18,Tabla243[],MATCH(Agropecuaria!J$14,Tabla243[#Headers],0),0)="","",VLOOKUP($A18,Tabla243[],MATCH(Agropecuaria!J$14,Tabla243[#Headers],0),0))</f>
        <v>64</v>
      </c>
      <c r="K18" s="42">
        <f>IF(VLOOKUP($A18,Tabla243[],MATCH(Agropecuaria!K$14,Tabla243[#Headers],0),0)="","",VLOOKUP($A18,Tabla243[],MATCH(Agropecuaria!K$14,Tabla243[#Headers],0),0))</f>
        <v>50</v>
      </c>
      <c r="L18" s="42">
        <v>37</v>
      </c>
      <c r="M18" s="42">
        <v>50</v>
      </c>
      <c r="N18" s="42">
        <v>67</v>
      </c>
      <c r="O18" s="42">
        <v>37</v>
      </c>
      <c r="P18" s="42">
        <v>30</v>
      </c>
      <c r="Q18" s="42">
        <v>37</v>
      </c>
      <c r="R18" s="42" t="str">
        <f>IF(VLOOKUP($A18,Tabla243[],MATCH(Agropecuaria!R$14,Tabla243[#Headers],0),0)="","",VLOOKUP($A18,Tabla243[],MATCH(Agropecuaria!R$14,Tabla243[#Headers],0),0))</f>
        <v/>
      </c>
      <c r="S18" s="42" t="str">
        <f>IF(VLOOKUP($A18,Tabla243[],MATCH(Agropecuaria!S$14,Tabla243[#Headers],0),0)="","",VLOOKUP($A18,Tabla243[],MATCH(Agropecuaria!S$14,Tabla243[#Headers],0),0))</f>
        <v/>
      </c>
      <c r="T18" s="42" t="str">
        <f>IF(VLOOKUP($A18,Tabla243[],MATCH(Agropecuaria!T$14,Tabla243[#Headers],0),0)="","",VLOOKUP($A18,Tabla243[],MATCH(Agropecuaria!T$14,Tabla243[#Headers],0),0))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104</v>
      </c>
      <c r="V18" s="44">
        <f ca="1">IF(OR(Presentación!$C$1="",Presentación!$C$2=""),"-",IF(OR(OR(U18="",U18="-"),F18=0),"N/A",IF(U18/F18&gt;1,1,U18/F18)))</f>
        <v>0.99047619047619051</v>
      </c>
      <c r="W18" s="248"/>
      <c r="X18" s="248"/>
      <c r="Y18" s="248"/>
      <c r="Z18" s="248"/>
    </row>
    <row r="19" spans="1:26" ht="125.1" customHeight="1" thickBot="1" x14ac:dyDescent="0.25">
      <c r="A19" s="62" t="s">
        <v>500</v>
      </c>
      <c r="B19" s="218"/>
      <c r="C19" s="277" t="s">
        <v>501</v>
      </c>
      <c r="D19" s="81" t="s">
        <v>157</v>
      </c>
      <c r="E19" s="82" t="s">
        <v>76</v>
      </c>
      <c r="F19" s="41">
        <f ca="1">IF(OR(Presentación!$C$1="",Presentación!$C$2=""),"-",IF(Presentación!$C$1=Presentación!$C$2,VLOOKUP(Agropecuaria!A19,Tabla24[],MATCH(Presentación!$C$1,Tabla24[#Headers],0),0),IF(VLOOKUP(Agropecuaria!A19,Tabla24[[ID]:[Operación]],7,0)="Suma",SUM(OFFSET(Tabla24[[#Headers],[Operación]],MATCH(Agropecuaria!A19,Tabla24[ID],0),MATCH(Presentación!$C$1,Tabla24[[#Headers],[Enero]:[Diciembre]],0),1,MATCH(Presentación!$C$2,Tabla24[[#Headers],[Enero]:[Diciembre]],0)-MATCH(Presentación!$C$1,Tabla24[[#Headers],[Enero]:[Diciembre]],0)+1)),IF(VLOOKUP(Agropecuaria!A19,Tabla24[[ID]:[Operación]],7,0)="Promedio",AVERAGE(OFFSET(Tabla24[[#Headers],[Operación]],MATCH(Agropecuaria!A19,Tabla24[ID],0),MATCH(Presentación!$C$1,Tabla24[[#Headers],[Enero]:[Diciembre]],0),1,MATCH(Presentación!$C$2,Tabla24[[#Headers],[Enero]:[Diciembre]],0)-MATCH(Presentación!$C$1,Tabla24[[#Headers],[Enero]:[Diciembre]],0)+1)),IF(VLOOKUP(Agropecuaria!A19,Tabla24[[ID]:[Operación]],7,0)="Acumulativo",IF(ISTEXT(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f>
        <v>1</v>
      </c>
      <c r="G19" s="265" t="s">
        <v>192</v>
      </c>
      <c r="H19" s="248" t="s">
        <v>688</v>
      </c>
      <c r="I19" s="42">
        <f>IF(VLOOKUP($A19,Tabla243[],MATCH(Agropecuaria!I$14,Tabla243[#Headers],0),0)="","",VLOOKUP($A19,Tabla243[],MATCH(Agropecuaria!I$14,Tabla243[#Headers],0),0))</f>
        <v>0</v>
      </c>
      <c r="J19" s="42">
        <f>IF(VLOOKUP($A19,Tabla243[],MATCH(Agropecuaria!J$14,Tabla243[#Headers],0),0)="","",VLOOKUP($A19,Tabla243[],MATCH(Agropecuaria!J$14,Tabla243[#Headers],0),0))</f>
        <v>1</v>
      </c>
      <c r="K19" s="42">
        <f>IF(VLOOKUP($A19,Tabla243[],MATCH(Agropecuaria!K$14,Tabla243[#Headers],0),0)="","",VLOOKUP($A19,Tabla243[],MATCH(Agropecuaria!K$14,Tabla243[#Headers],0),0))</f>
        <v>0</v>
      </c>
      <c r="L19" s="42">
        <v>2</v>
      </c>
      <c r="M19" s="42">
        <v>0</v>
      </c>
      <c r="N19" s="42">
        <v>0</v>
      </c>
      <c r="O19" s="42">
        <v>1</v>
      </c>
      <c r="P19" s="42">
        <v>0</v>
      </c>
      <c r="Q19" s="42">
        <v>1</v>
      </c>
      <c r="R19" s="42" t="str">
        <f>IF(VLOOKUP($A19,Tabla243[],MATCH(Agropecuaria!R$14,Tabla243[#Headers],0),0)="","",VLOOKUP($A19,Tabla243[],MATCH(Agropecuaria!R$14,Tabla243[#Headers],0),0))</f>
        <v/>
      </c>
      <c r="S19" s="42" t="str">
        <f>IF(VLOOKUP($A19,Tabla243[],MATCH(Agropecuaria!S$14,Tabla243[#Headers],0),0)="","",VLOOKUP($A19,Tabla243[],MATCH(Agropecuaria!S$14,Tabla243[#Headers],0),0))</f>
        <v/>
      </c>
      <c r="T19" s="42" t="str">
        <f>IF(VLOOKUP($A19,Tabla243[],MATCH(Agropecuaria!T$14,Tabla243[#Headers],0),0)="","",VLOOKUP($A19,Tabla243[],MATCH(Agropecuaria!T$14,Tabla243[#Headers],0),0))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f ca="1">IF(OR(Presentación!$C$1="",Presentación!$C$2=""),"-",IF(OR(OR(U19="",U19="-"),F19=0),"N/A",IF(U19/F19&gt;1,1,U19/F19)))</f>
        <v>1</v>
      </c>
      <c r="W19" s="247" t="s">
        <v>700</v>
      </c>
      <c r="X19" s="259" t="s">
        <v>701</v>
      </c>
      <c r="Y19" s="248" t="s">
        <v>702</v>
      </c>
      <c r="Z19" s="248" t="s">
        <v>698</v>
      </c>
    </row>
    <row r="20" spans="1:26" ht="125.1" customHeight="1" thickBot="1" x14ac:dyDescent="0.25">
      <c r="A20" s="62" t="s">
        <v>502</v>
      </c>
      <c r="B20" s="218"/>
      <c r="C20" s="276"/>
      <c r="D20" s="81" t="s">
        <v>158</v>
      </c>
      <c r="E20" s="82" t="s">
        <v>76</v>
      </c>
      <c r="F20" s="41">
        <f ca="1">IF(OR(Presentación!$C$1="",Presentación!$C$2=""),"-",IF(Presentación!$C$1=Presentación!$C$2,VLOOKUP(Agropecuaria!A20,Tabla24[],MATCH(Presentación!$C$1,Tabla24[#Headers],0),0),IF(VLOOKUP(Agropecuaria!A20,Tabla24[[ID]:[Operación]],7,0)="Suma",SUM(OFFSET(Tabla24[[#Headers],[Operación]],MATCH(Agropecuaria!A20,Tabla24[ID],0),MATCH(Presentación!$C$1,Tabla24[[#Headers],[Enero]:[Diciembre]],0),1,MATCH(Presentación!$C$2,Tabla24[[#Headers],[Enero]:[Diciembre]],0)-MATCH(Presentación!$C$1,Tabla24[[#Headers],[Enero]:[Diciembre]],0)+1)),IF(VLOOKUP(Agropecuaria!A20,Tabla24[[ID]:[Operación]],7,0)="Promedio",AVERAGE(OFFSET(Tabla24[[#Headers],[Operación]],MATCH(Agropecuaria!A20,Tabla24[ID],0),MATCH(Presentación!$C$1,Tabla24[[#Headers],[Enero]:[Diciembre]],0),1,MATCH(Presentación!$C$2,Tabla24[[#Headers],[Enero]:[Diciembre]],0)-MATCH(Presentación!$C$1,Tabla24[[#Headers],[Enero]:[Diciembre]],0)+1)),IF(VLOOKUP(Agropecuaria!A20,Tabla24[[ID]:[Operación]],7,0)="Acumulativo",IF(ISTEXT(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f>
        <v>35</v>
      </c>
      <c r="G20" s="267"/>
      <c r="H20" s="248"/>
      <c r="I20" s="42">
        <f>IF(VLOOKUP($A20,Tabla243[],MATCH(Agropecuaria!I$14,Tabla243[#Headers],0),0)="","",VLOOKUP($A20,Tabla243[],MATCH(Agropecuaria!I$14,Tabla243[#Headers],0),0))</f>
        <v>0</v>
      </c>
      <c r="J20" s="42">
        <f>IF(VLOOKUP($A20,Tabla243[],MATCH(Agropecuaria!J$14,Tabla243[#Headers],0),0)="","",VLOOKUP($A20,Tabla243[],MATCH(Agropecuaria!J$14,Tabla243[#Headers],0),0))</f>
        <v>49</v>
      </c>
      <c r="K20" s="42">
        <f>IF(VLOOKUP($A20,Tabla243[],MATCH(Agropecuaria!K$14,Tabla243[#Headers],0),0)="","",VLOOKUP($A20,Tabla243[],MATCH(Agropecuaria!K$14,Tabla243[#Headers],0),0))</f>
        <v>0</v>
      </c>
      <c r="L20" s="42">
        <v>78</v>
      </c>
      <c r="M20" s="42">
        <v>0</v>
      </c>
      <c r="N20" s="42">
        <v>0</v>
      </c>
      <c r="O20" s="42">
        <v>27</v>
      </c>
      <c r="P20" s="42">
        <v>0</v>
      </c>
      <c r="Q20" s="42">
        <v>39</v>
      </c>
      <c r="R20" s="42" t="str">
        <f>IF(VLOOKUP($A20,Tabla243[],MATCH(Agropecuaria!R$14,Tabla243[#Headers],0),0)="","",VLOOKUP($A20,Tabla243[],MATCH(Agropecuaria!R$14,Tabla243[#Headers],0),0))</f>
        <v/>
      </c>
      <c r="S20" s="42" t="str">
        <f>IF(VLOOKUP($A20,Tabla243[],MATCH(Agropecuaria!S$14,Tabla243[#Headers],0),0)="","",VLOOKUP($A20,Tabla243[],MATCH(Agropecuaria!S$14,Tabla243[#Headers],0),0))</f>
        <v/>
      </c>
      <c r="T20" s="42" t="str">
        <f>IF(VLOOKUP($A20,Tabla243[],MATCH(Agropecuaria!T$14,Tabla243[#Headers],0),0)="","",VLOOKUP($A20,Tabla243[],MATCH(Agropecuaria!T$14,Tabla243[#Headers],0),0))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66</v>
      </c>
      <c r="V20" s="44">
        <f ca="1">IF(OR(Presentación!$C$1="",Presentación!$C$2=""),"-",IF(OR(OR(U20="",U20="-"),F20=0),"N/A",IF(U20/F20&gt;1,1,U20/F20)))</f>
        <v>1</v>
      </c>
      <c r="W20" s="248"/>
      <c r="X20" s="260"/>
      <c r="Y20" s="248"/>
      <c r="Z20" s="248"/>
    </row>
    <row r="21" spans="1:26" ht="125.1" customHeight="1" thickBot="1" x14ac:dyDescent="0.25">
      <c r="A21" s="62" t="s">
        <v>503</v>
      </c>
      <c r="B21" s="218"/>
      <c r="C21" s="277" t="s">
        <v>504</v>
      </c>
      <c r="D21" s="81" t="s">
        <v>157</v>
      </c>
      <c r="E21" s="82" t="s">
        <v>76</v>
      </c>
      <c r="F21" s="41">
        <f ca="1">IF(OR(Presentación!$C$1="",Presentación!$C$2=""),"-",IF(Presentación!$C$1=Presentación!$C$2,VLOOKUP(Agropecuaria!A21,Tabla24[],MATCH(Presentación!$C$1,Tabla24[#Headers],0),0),IF(VLOOKUP(Agropecuaria!A21,Tabla24[[ID]:[Operación]],7,0)="Suma",SUM(OFFSET(Tabla24[[#Headers],[Operación]],MATCH(Agropecuaria!A21,Tabla24[ID],0),MATCH(Presentación!$C$1,Tabla24[[#Headers],[Enero]:[Diciembre]],0),1,MATCH(Presentación!$C$2,Tabla24[[#Headers],[Enero]:[Diciembre]],0)-MATCH(Presentación!$C$1,Tabla24[[#Headers],[Enero]:[Diciembre]],0)+1)),IF(VLOOKUP(Agropecuaria!A21,Tabla24[[ID]:[Operación]],7,0)="Promedio",AVERAGE(OFFSET(Tabla24[[#Headers],[Operación]],MATCH(Agropecuaria!A21,Tabla24[ID],0),MATCH(Presentación!$C$1,Tabla24[[#Headers],[Enero]:[Diciembre]],0),1,MATCH(Presentación!$C$2,Tabla24[[#Headers],[Enero]:[Diciembre]],0)-MATCH(Presentación!$C$1,Tabla24[[#Headers],[Enero]:[Diciembre]],0)+1)),IF(VLOOKUP(Agropecuaria!A21,Tabla24[[ID]:[Operación]],7,0)="Acumulativo",IF(ISTEXT(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f>
        <v>1</v>
      </c>
      <c r="G21" s="265" t="s">
        <v>192</v>
      </c>
      <c r="H21" s="271" t="s">
        <v>688</v>
      </c>
      <c r="I21" s="42">
        <f>IF(VLOOKUP($A21,Tabla243[],MATCH(Agropecuaria!I$14,Tabla243[#Headers],0),0)="","",VLOOKUP($A21,Tabla243[],MATCH(Agropecuaria!I$14,Tabla243[#Headers],0),0))</f>
        <v>0</v>
      </c>
      <c r="J21" s="42">
        <f>IF(VLOOKUP($A21,Tabla243[],MATCH(Agropecuaria!J$14,Tabla243[#Headers],0),0)="","",VLOOKUP($A21,Tabla243[],MATCH(Agropecuaria!J$14,Tabla243[#Headers],0),0))</f>
        <v>0</v>
      </c>
      <c r="K21" s="42">
        <f>IF(VLOOKUP($A21,Tabla243[],MATCH(Agropecuaria!K$14,Tabla243[#Headers],0),0)="","",VLOOKUP($A21,Tabla243[],MATCH(Agropecuaria!K$14,Tabla243[#Headers],0),0))</f>
        <v>0</v>
      </c>
      <c r="L21" s="42">
        <v>0</v>
      </c>
      <c r="M21" s="42">
        <v>0</v>
      </c>
      <c r="N21" s="42">
        <v>0</v>
      </c>
      <c r="O21" s="42">
        <v>0</v>
      </c>
      <c r="P21" s="42">
        <v>0</v>
      </c>
      <c r="Q21" s="42">
        <v>0</v>
      </c>
      <c r="R21" s="42" t="str">
        <f>IF(VLOOKUP($A21,Tabla243[],MATCH(Agropecuaria!R$14,Tabla243[#Headers],0),0)="","",VLOOKUP($A21,Tabla243[],MATCH(Agropecuaria!R$14,Tabla243[#Headers],0),0))</f>
        <v/>
      </c>
      <c r="S21" s="42" t="str">
        <f>IF(VLOOKUP($A21,Tabla243[],MATCH(Agropecuaria!S$14,Tabla243[#Headers],0),0)="","",VLOOKUP($A21,Tabla243[],MATCH(Agropecuaria!S$14,Tabla243[#Headers],0),0))</f>
        <v/>
      </c>
      <c r="T21" s="42" t="str">
        <f>IF(VLOOKUP($A21,Tabla243[],MATCH(Agropecuaria!T$14,Tabla243[#Headers],0),0)="","",VLOOKUP($A21,Tabla243[],MATCH(Agropecuaria!T$14,Tabla243[#Headers],0),0))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f ca="1">IF(OR(Presentación!$C$1="",Presentación!$C$2=""),"-",IF(OR(OR(U21="",U21="-"),F21=0),"N/A",IF(U21/F21&gt;1,1,U21/F21)))</f>
        <v>0</v>
      </c>
      <c r="W21" s="261" t="s">
        <v>703</v>
      </c>
      <c r="X21" s="261" t="s">
        <v>704</v>
      </c>
      <c r="Y21" s="263" t="s">
        <v>702</v>
      </c>
      <c r="Z21" s="248" t="s">
        <v>698</v>
      </c>
    </row>
    <row r="22" spans="1:26" ht="125.1" customHeight="1" thickBot="1" x14ac:dyDescent="0.25">
      <c r="A22" s="62" t="s">
        <v>505</v>
      </c>
      <c r="B22" s="219"/>
      <c r="C22" s="276"/>
      <c r="D22" s="81" t="s">
        <v>158</v>
      </c>
      <c r="E22" s="82" t="s">
        <v>76</v>
      </c>
      <c r="F22" s="41">
        <f ca="1">IF(OR(Presentación!$C$1="",Presentación!$C$2=""),"-",IF(Presentación!$C$1=Presentación!$C$2,VLOOKUP(Agropecuaria!A22,Tabla24[],MATCH(Presentación!$C$1,Tabla24[#Headers],0),0),IF(VLOOKUP(Agropecuaria!A22,Tabla24[[ID]:[Operación]],7,0)="Suma",SUM(OFFSET(Tabla24[[#Headers],[Operación]],MATCH(Agropecuaria!A22,Tabla24[ID],0),MATCH(Presentación!$C$1,Tabla24[[#Headers],[Enero]:[Diciembre]],0),1,MATCH(Presentación!$C$2,Tabla24[[#Headers],[Enero]:[Diciembre]],0)-MATCH(Presentación!$C$1,Tabla24[[#Headers],[Enero]:[Diciembre]],0)+1)),IF(VLOOKUP(Agropecuaria!A22,Tabla24[[ID]:[Operación]],7,0)="Promedio",AVERAGE(OFFSET(Tabla24[[#Headers],[Operación]],MATCH(Agropecuaria!A22,Tabla24[ID],0),MATCH(Presentación!$C$1,Tabla24[[#Headers],[Enero]:[Diciembre]],0),1,MATCH(Presentación!$C$2,Tabla24[[#Headers],[Enero]:[Diciembre]],0)-MATCH(Presentación!$C$1,Tabla24[[#Headers],[Enero]:[Diciembre]],0)+1)),IF(VLOOKUP(Agropecuaria!A22,Tabla24[[ID]:[Operación]],7,0)="Acumulativo",IF(ISTEXT(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f>
        <v>75</v>
      </c>
      <c r="G22" s="267"/>
      <c r="H22" s="270"/>
      <c r="I22" s="42">
        <f>IF(VLOOKUP($A22,Tabla243[],MATCH(Agropecuaria!I$14,Tabla243[#Headers],0),0)="","",VLOOKUP($A22,Tabla243[],MATCH(Agropecuaria!I$14,Tabla243[#Headers],0),0))</f>
        <v>0</v>
      </c>
      <c r="J22" s="42">
        <f>IF(VLOOKUP($A22,Tabla243[],MATCH(Agropecuaria!J$14,Tabla243[#Headers],0),0)="","",VLOOKUP($A22,Tabla243[],MATCH(Agropecuaria!J$14,Tabla243[#Headers],0),0))</f>
        <v>0</v>
      </c>
      <c r="K22" s="42">
        <f>IF(VLOOKUP($A22,Tabla243[],MATCH(Agropecuaria!K$14,Tabla243[#Headers],0),0)="","",VLOOKUP($A22,Tabla243[],MATCH(Agropecuaria!K$14,Tabla243[#Headers],0),0))</f>
        <v>0</v>
      </c>
      <c r="L22" s="42">
        <v>0</v>
      </c>
      <c r="M22" s="42">
        <v>0</v>
      </c>
      <c r="N22" s="42">
        <v>0</v>
      </c>
      <c r="O22" s="42">
        <v>0</v>
      </c>
      <c r="P22" s="42">
        <v>0</v>
      </c>
      <c r="Q22" s="42">
        <v>0</v>
      </c>
      <c r="R22" s="42" t="str">
        <f>IF(VLOOKUP($A22,Tabla243[],MATCH(Agropecuaria!R$14,Tabla243[#Headers],0),0)="","",VLOOKUP($A22,Tabla243[],MATCH(Agropecuaria!R$14,Tabla243[#Headers],0),0))</f>
        <v/>
      </c>
      <c r="S22" s="42" t="str">
        <f>IF(VLOOKUP($A22,Tabla243[],MATCH(Agropecuaria!S$14,Tabla243[#Headers],0),0)="","",VLOOKUP($A22,Tabla243[],MATCH(Agropecuaria!S$14,Tabla243[#Headers],0),0))</f>
        <v/>
      </c>
      <c r="T22" s="42" t="str">
        <f>IF(VLOOKUP($A22,Tabla243[],MATCH(Agropecuaria!T$14,Tabla243[#Headers],0),0)="","",VLOOKUP($A22,Tabla243[],MATCH(Agropecuaria!T$14,Tabla243[#Headers],0),0))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f ca="1">IF(OR(Presentación!$C$1="",Presentación!$C$2=""),"-",IF(OR(OR(U22="",U22="-"),F22=0),"N/A",IF(U22/F22&gt;1,1,U22/F22)))</f>
        <v>0</v>
      </c>
      <c r="W22" s="246"/>
      <c r="X22" s="262"/>
      <c r="Y22" s="264"/>
      <c r="Z22" s="248"/>
    </row>
    <row r="23" spans="1:26" ht="125.1" customHeight="1" thickBot="1" x14ac:dyDescent="0.25">
      <c r="A23" s="62" t="s">
        <v>506</v>
      </c>
      <c r="B23" s="217" t="s">
        <v>494</v>
      </c>
      <c r="C23" s="272" t="s">
        <v>507</v>
      </c>
      <c r="D23" s="81" t="s">
        <v>157</v>
      </c>
      <c r="E23" s="82" t="s">
        <v>76</v>
      </c>
      <c r="F23" s="41">
        <f ca="1">IF(OR(Presentación!$C$1="",Presentación!$C$2=""),"-",IF(Presentación!$C$1=Presentación!$C$2,VLOOKUP(Agropecuaria!A23,Tabla24[],MATCH(Presentación!$C$1,Tabla24[#Headers],0),0),IF(VLOOKUP(Agropecuaria!A23,Tabla24[[ID]:[Operación]],7,0)="Suma",SUM(OFFSET(Tabla24[[#Headers],[Operación]],MATCH(Agropecuaria!A23,Tabla24[ID],0),MATCH(Presentación!$C$1,Tabla24[[#Headers],[Enero]:[Diciembre]],0),1,MATCH(Presentación!$C$2,Tabla24[[#Headers],[Enero]:[Diciembre]],0)-MATCH(Presentación!$C$1,Tabla24[[#Headers],[Enero]:[Diciembre]],0)+1)),IF(VLOOKUP(Agropecuaria!A23,Tabla24[[ID]:[Operación]],7,0)="Promedio",AVERAGE(OFFSET(Tabla24[[#Headers],[Operación]],MATCH(Agropecuaria!A23,Tabla24[ID],0),MATCH(Presentación!$C$1,Tabla24[[#Headers],[Enero]:[Diciembre]],0),1,MATCH(Presentación!$C$2,Tabla24[[#Headers],[Enero]:[Diciembre]],0)-MATCH(Presentación!$C$1,Tabla24[[#Headers],[Enero]:[Diciembre]],0)+1)),IF(VLOOKUP(Agropecuaria!A23,Tabla24[[ID]:[Operación]],7,0)="Acumulativo",IF(ISTEXT(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f>
        <v>1</v>
      </c>
      <c r="G23" s="265" t="s">
        <v>192</v>
      </c>
      <c r="H23" s="268" t="s">
        <v>689</v>
      </c>
      <c r="I23" s="42">
        <f>IF(VLOOKUP($A23,Tabla243[],MATCH(Agropecuaria!I$14,Tabla243[#Headers],0),0)="","",VLOOKUP($A23,Tabla243[],MATCH(Agropecuaria!I$14,Tabla243[#Headers],0),0))</f>
        <v>0</v>
      </c>
      <c r="J23" s="42">
        <f>IF(VLOOKUP($A23,Tabla243[],MATCH(Agropecuaria!J$14,Tabla243[#Headers],0),0)="","",VLOOKUP($A23,Tabla243[],MATCH(Agropecuaria!J$14,Tabla243[#Headers],0),0))</f>
        <v>0</v>
      </c>
      <c r="K23" s="42">
        <f>IF(VLOOKUP($A23,Tabla243[],MATCH(Agropecuaria!K$14,Tabla243[#Headers],0),0)="","",VLOOKUP($A23,Tabla243[],MATCH(Agropecuaria!K$14,Tabla243[#Headers],0),0))</f>
        <v>0</v>
      </c>
      <c r="L23" s="42">
        <v>0</v>
      </c>
      <c r="M23" s="42">
        <v>0</v>
      </c>
      <c r="N23" s="42">
        <v>0</v>
      </c>
      <c r="O23" s="42">
        <v>0</v>
      </c>
      <c r="P23" s="42">
        <v>0</v>
      </c>
      <c r="Q23" s="42">
        <v>0</v>
      </c>
      <c r="R23" s="42" t="str">
        <f>IF(VLOOKUP($A23,Tabla243[],MATCH(Agropecuaria!R$14,Tabla243[#Headers],0),0)="","",VLOOKUP($A23,Tabla243[],MATCH(Agropecuaria!R$14,Tabla243[#Headers],0),0))</f>
        <v/>
      </c>
      <c r="S23" s="42" t="str">
        <f>IF(VLOOKUP($A23,Tabla243[],MATCH(Agropecuaria!S$14,Tabla243[#Headers],0),0)="","",VLOOKUP($A23,Tabla243[],MATCH(Agropecuaria!S$14,Tabla243[#Headers],0),0))</f>
        <v/>
      </c>
      <c r="T23" s="42" t="str">
        <f>IF(VLOOKUP($A23,Tabla243[],MATCH(Agropecuaria!T$14,Tabla243[#Headers],0),0)="","",VLOOKUP($A23,Tabla243[],MATCH(Agropecuaria!T$14,Tabla243[#Headers],0),0))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f ca="1">IF(OR(Presentación!$C$1="",Presentación!$C$2=""),"-",IF(OR(OR(U23="",U23="-"),F23=0),"N/A",IF(U23/F23&gt;1,1,U23/F23)))</f>
        <v>0</v>
      </c>
      <c r="W23" s="245" t="s">
        <v>705</v>
      </c>
      <c r="X23" s="247" t="s">
        <v>696</v>
      </c>
      <c r="Y23" s="249" t="s">
        <v>702</v>
      </c>
      <c r="Z23" s="248" t="s">
        <v>698</v>
      </c>
    </row>
    <row r="24" spans="1:26" ht="125.1" customHeight="1" thickBot="1" x14ac:dyDescent="0.25">
      <c r="A24" s="62" t="s">
        <v>508</v>
      </c>
      <c r="B24" s="218"/>
      <c r="C24" s="273"/>
      <c r="D24" s="81" t="s">
        <v>159</v>
      </c>
      <c r="E24" s="82" t="s">
        <v>76</v>
      </c>
      <c r="F24" s="41">
        <f ca="1">IF(OR(Presentación!$C$1="",Presentación!$C$2=""),"-",IF(Presentación!$C$1=Presentación!$C$2,VLOOKUP(Agropecuaria!A24,Tabla24[],MATCH(Presentación!$C$1,Tabla24[#Headers],0),0),IF(VLOOKUP(Agropecuaria!A24,Tabla24[[ID]:[Operación]],7,0)="Suma",SUM(OFFSET(Tabla24[[#Headers],[Operación]],MATCH(Agropecuaria!A24,Tabla24[ID],0),MATCH(Presentación!$C$1,Tabla24[[#Headers],[Enero]:[Diciembre]],0),1,MATCH(Presentación!$C$2,Tabla24[[#Headers],[Enero]:[Diciembre]],0)-MATCH(Presentación!$C$1,Tabla24[[#Headers],[Enero]:[Diciembre]],0)+1)),IF(VLOOKUP(Agropecuaria!A24,Tabla24[[ID]:[Operación]],7,0)="Promedio",AVERAGE(OFFSET(Tabla24[[#Headers],[Operación]],MATCH(Agropecuaria!A24,Tabla24[ID],0),MATCH(Presentación!$C$1,Tabla24[[#Headers],[Enero]:[Diciembre]],0),1,MATCH(Presentación!$C$2,Tabla24[[#Headers],[Enero]:[Diciembre]],0)-MATCH(Presentación!$C$1,Tabla24[[#Headers],[Enero]:[Diciembre]],0)+1)),IF(VLOOKUP(Agropecuaria!A24,Tabla24[[ID]:[Operación]],7,0)="Acumulativo",IF(ISTEXT(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f>
        <v>40</v>
      </c>
      <c r="G24" s="267"/>
      <c r="H24" s="270"/>
      <c r="I24" s="42">
        <f>IF(VLOOKUP($A24,Tabla243[],MATCH(Agropecuaria!I$14,Tabla243[#Headers],0),0)="","",VLOOKUP($A24,Tabla243[],MATCH(Agropecuaria!I$14,Tabla243[#Headers],0),0))</f>
        <v>0</v>
      </c>
      <c r="J24" s="42">
        <f>IF(VLOOKUP($A24,Tabla243[],MATCH(Agropecuaria!J$14,Tabla243[#Headers],0),0)="","",VLOOKUP($A24,Tabla243[],MATCH(Agropecuaria!J$14,Tabla243[#Headers],0),0))</f>
        <v>0</v>
      </c>
      <c r="K24" s="42">
        <f>IF(VLOOKUP($A24,Tabla243[],MATCH(Agropecuaria!K$14,Tabla243[#Headers],0),0)="","",VLOOKUP($A24,Tabla243[],MATCH(Agropecuaria!K$14,Tabla243[#Headers],0),0))</f>
        <v>0</v>
      </c>
      <c r="L24" s="42">
        <v>0</v>
      </c>
      <c r="M24" s="42">
        <v>0</v>
      </c>
      <c r="N24" s="42">
        <v>0</v>
      </c>
      <c r="O24" s="42">
        <v>0</v>
      </c>
      <c r="P24" s="42">
        <v>0</v>
      </c>
      <c r="Q24" s="42">
        <v>0</v>
      </c>
      <c r="R24" s="42" t="str">
        <f>IF(VLOOKUP($A24,Tabla243[],MATCH(Agropecuaria!R$14,Tabla243[#Headers],0),0)="","",VLOOKUP($A24,Tabla243[],MATCH(Agropecuaria!R$14,Tabla243[#Headers],0),0))</f>
        <v/>
      </c>
      <c r="S24" s="42" t="str">
        <f>IF(VLOOKUP($A24,Tabla243[],MATCH(Agropecuaria!S$14,Tabla243[#Headers],0),0)="","",VLOOKUP($A24,Tabla243[],MATCH(Agropecuaria!S$14,Tabla243[#Headers],0),0))</f>
        <v/>
      </c>
      <c r="T24" s="42" t="str">
        <f>IF(VLOOKUP($A24,Tabla243[],MATCH(Agropecuaria!T$14,Tabla243[#Headers],0),0)="","",VLOOKUP($A24,Tabla243[],MATCH(Agropecuaria!T$14,Tabla243[#Headers],0),0))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f ca="1">IF(OR(Presentación!$C$1="",Presentación!$C$2=""),"-",IF(OR(OR(U24="",U24="-"),F24=0),"N/A",IF(U24/F24&gt;1,1,U24/F24)))</f>
        <v>0</v>
      </c>
      <c r="W24" s="246"/>
      <c r="X24" s="248"/>
      <c r="Y24" s="258"/>
      <c r="Z24" s="248"/>
    </row>
    <row r="25" spans="1:26" ht="125.1" customHeight="1" thickBot="1" x14ac:dyDescent="0.25">
      <c r="A25" s="62" t="s">
        <v>509</v>
      </c>
      <c r="B25" s="218"/>
      <c r="C25" s="272" t="s">
        <v>510</v>
      </c>
      <c r="D25" s="81" t="s">
        <v>157</v>
      </c>
      <c r="E25" s="82" t="s">
        <v>76</v>
      </c>
      <c r="F25" s="41">
        <f ca="1">IF(OR(Presentación!$C$1="",Presentación!$C$2=""),"-",IF(Presentación!$C$1=Presentación!$C$2,VLOOKUP(Agropecuaria!A25,Tabla24[],MATCH(Presentación!$C$1,Tabla24[#Headers],0),0),IF(VLOOKUP(Agropecuaria!A25,Tabla24[[ID]:[Operación]],7,0)="Suma",SUM(OFFSET(Tabla24[[#Headers],[Operación]],MATCH(Agropecuaria!A25,Tabla24[ID],0),MATCH(Presentación!$C$1,Tabla24[[#Headers],[Enero]:[Diciembre]],0),1,MATCH(Presentación!$C$2,Tabla24[[#Headers],[Enero]:[Diciembre]],0)-MATCH(Presentación!$C$1,Tabla24[[#Headers],[Enero]:[Diciembre]],0)+1)),IF(VLOOKUP(Agropecuaria!A25,Tabla24[[ID]:[Operación]],7,0)="Promedio",AVERAGE(OFFSET(Tabla24[[#Headers],[Operación]],MATCH(Agropecuaria!A25,Tabla24[ID],0),MATCH(Presentación!$C$1,Tabla24[[#Headers],[Enero]:[Diciembre]],0),1,MATCH(Presentación!$C$2,Tabla24[[#Headers],[Enero]:[Diciembre]],0)-MATCH(Presentación!$C$1,Tabla24[[#Headers],[Enero]:[Diciembre]],0)+1)),IF(VLOOKUP(Agropecuaria!A25,Tabla24[[ID]:[Operación]],7,0)="Acumulativo",IF(ISTEXT(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f>
        <v>1</v>
      </c>
      <c r="G25" s="265" t="s">
        <v>192</v>
      </c>
      <c r="H25" s="268" t="s">
        <v>690</v>
      </c>
      <c r="I25" s="42">
        <f>IF(VLOOKUP($A25,Tabla243[],MATCH(Agropecuaria!I$14,Tabla243[#Headers],0),0)="","",VLOOKUP($A25,Tabla243[],MATCH(Agropecuaria!I$14,Tabla243[#Headers],0),0))</f>
        <v>0</v>
      </c>
      <c r="J25" s="42">
        <f>IF(VLOOKUP($A25,Tabla243[],MATCH(Agropecuaria!J$14,Tabla243[#Headers],0),0)="","",VLOOKUP($A25,Tabla243[],MATCH(Agropecuaria!J$14,Tabla243[#Headers],0),0))</f>
        <v>0</v>
      </c>
      <c r="K25" s="42">
        <f>IF(VLOOKUP($A25,Tabla243[],MATCH(Agropecuaria!K$14,Tabla243[#Headers],0),0)="","",VLOOKUP($A25,Tabla243[],MATCH(Agropecuaria!K$14,Tabla243[#Headers],0),0))</f>
        <v>2</v>
      </c>
      <c r="L25" s="42">
        <v>0</v>
      </c>
      <c r="M25" s="42">
        <v>1</v>
      </c>
      <c r="N25" s="42">
        <v>0</v>
      </c>
      <c r="O25" s="42">
        <v>1</v>
      </c>
      <c r="P25" s="42">
        <v>0</v>
      </c>
      <c r="Q25" s="42">
        <v>0</v>
      </c>
      <c r="R25" s="42" t="str">
        <f>IF(VLOOKUP($A25,Tabla243[],MATCH(Agropecuaria!R$14,Tabla243[#Headers],0),0)="","",VLOOKUP($A25,Tabla243[],MATCH(Agropecuaria!R$14,Tabla243[#Headers],0),0))</f>
        <v/>
      </c>
      <c r="S25" s="42" t="str">
        <f>IF(VLOOKUP($A25,Tabla243[],MATCH(Agropecuaria!S$14,Tabla243[#Headers],0),0)="","",VLOOKUP($A25,Tabla243[],MATCH(Agropecuaria!S$14,Tabla243[#Headers],0),0))</f>
        <v/>
      </c>
      <c r="T25" s="42" t="str">
        <f>IF(VLOOKUP($A25,Tabla243[],MATCH(Agropecuaria!T$14,Tabla243[#Headers],0),0)="","",VLOOKUP($A25,Tabla243[],MATCH(Agropecuaria!T$14,Tabla243[#Headers],0),0))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245" t="s">
        <v>703</v>
      </c>
      <c r="X25" s="247" t="s">
        <v>704</v>
      </c>
      <c r="Y25" s="249" t="s">
        <v>702</v>
      </c>
      <c r="Z25" s="248" t="s">
        <v>698</v>
      </c>
    </row>
    <row r="26" spans="1:26" ht="125.1" customHeight="1" thickBot="1" x14ac:dyDescent="0.25">
      <c r="A26" s="62" t="s">
        <v>511</v>
      </c>
      <c r="B26" s="218"/>
      <c r="C26" s="273"/>
      <c r="D26" s="81" t="s">
        <v>159</v>
      </c>
      <c r="E26" s="82" t="s">
        <v>76</v>
      </c>
      <c r="F26" s="41">
        <f ca="1">IF(OR(Presentación!$C$1="",Presentación!$C$2=""),"-",IF(Presentación!$C$1=Presentación!$C$2,VLOOKUP(Agropecuaria!A26,Tabla24[],MATCH(Presentación!$C$1,Tabla24[#Headers],0),0),IF(VLOOKUP(Agropecuaria!A26,Tabla24[[ID]:[Operación]],7,0)="Suma",SUM(OFFSET(Tabla24[[#Headers],[Operación]],MATCH(Agropecuaria!A26,Tabla24[ID],0),MATCH(Presentación!$C$1,Tabla24[[#Headers],[Enero]:[Diciembre]],0),1,MATCH(Presentación!$C$2,Tabla24[[#Headers],[Enero]:[Diciembre]],0)-MATCH(Presentación!$C$1,Tabla24[[#Headers],[Enero]:[Diciembre]],0)+1)),IF(VLOOKUP(Agropecuaria!A26,Tabla24[[ID]:[Operación]],7,0)="Promedio",AVERAGE(OFFSET(Tabla24[[#Headers],[Operación]],MATCH(Agropecuaria!A26,Tabla24[ID],0),MATCH(Presentación!$C$1,Tabla24[[#Headers],[Enero]:[Diciembre]],0),1,MATCH(Presentación!$C$2,Tabla24[[#Headers],[Enero]:[Diciembre]],0)-MATCH(Presentación!$C$1,Tabla24[[#Headers],[Enero]:[Diciembre]],0)+1)),IF(VLOOKUP(Agropecuaria!A26,Tabla24[[ID]:[Operación]],7,0)="Acumulativo",IF(ISTEXT(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f>
        <v>40</v>
      </c>
      <c r="G26" s="267"/>
      <c r="H26" s="270"/>
      <c r="I26" s="42">
        <f>IF(VLOOKUP($A26,Tabla243[],MATCH(Agropecuaria!I$14,Tabla243[#Headers],0),0)="","",VLOOKUP($A26,Tabla243[],MATCH(Agropecuaria!I$14,Tabla243[#Headers],0),0))</f>
        <v>0</v>
      </c>
      <c r="J26" s="42">
        <f>IF(VLOOKUP($A26,Tabla243[],MATCH(Agropecuaria!J$14,Tabla243[#Headers],0),0)="","",VLOOKUP($A26,Tabla243[],MATCH(Agropecuaria!J$14,Tabla243[#Headers],0),0))</f>
        <v>0</v>
      </c>
      <c r="K26" s="42">
        <f>IF(VLOOKUP($A26,Tabla243[],MATCH(Agropecuaria!K$14,Tabla243[#Headers],0),0)="","",VLOOKUP($A26,Tabla243[],MATCH(Agropecuaria!K$14,Tabla243[#Headers],0),0))</f>
        <v>100</v>
      </c>
      <c r="L26" s="42">
        <v>0</v>
      </c>
      <c r="M26" s="42">
        <v>65</v>
      </c>
      <c r="N26" s="42">
        <v>0</v>
      </c>
      <c r="O26" s="42">
        <v>39</v>
      </c>
      <c r="P26" s="42">
        <v>0</v>
      </c>
      <c r="Q26" s="42">
        <v>0</v>
      </c>
      <c r="R26" s="42" t="str">
        <f>IF(VLOOKUP($A26,Tabla243[],MATCH(Agropecuaria!R$14,Tabla243[#Headers],0),0)="","",VLOOKUP($A26,Tabla243[],MATCH(Agropecuaria!R$14,Tabla243[#Headers],0),0))</f>
        <v/>
      </c>
      <c r="S26" s="42" t="str">
        <f>IF(VLOOKUP($A26,Tabla243[],MATCH(Agropecuaria!S$14,Tabla243[#Headers],0),0)="","",VLOOKUP($A26,Tabla243[],MATCH(Agropecuaria!S$14,Tabla243[#Headers],0),0))</f>
        <v/>
      </c>
      <c r="T26" s="42" t="str">
        <f>IF(VLOOKUP($A26,Tabla243[],MATCH(Agropecuaria!T$14,Tabla243[#Headers],0),0)="","",VLOOKUP($A26,Tabla243[],MATCH(Agropecuaria!T$14,Tabla243[#Headers],0),0))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39</v>
      </c>
      <c r="V26" s="44">
        <f ca="1">IF(OR(Presentación!$C$1="",Presentación!$C$2=""),"-",IF(OR(OR(U26="",U26="-"),F26=0),"N/A",IF(U26/F26&gt;1,1,U26/F26)))</f>
        <v>0.97499999999999998</v>
      </c>
      <c r="W26" s="246"/>
      <c r="X26" s="248"/>
      <c r="Y26" s="258"/>
      <c r="Z26" s="248"/>
    </row>
    <row r="27" spans="1:26" ht="125.1" customHeight="1" thickBot="1" x14ac:dyDescent="0.25">
      <c r="A27" s="62" t="s">
        <v>512</v>
      </c>
      <c r="B27" s="218"/>
      <c r="C27" s="272" t="s">
        <v>513</v>
      </c>
      <c r="D27" s="81" t="s">
        <v>157</v>
      </c>
      <c r="E27" s="82" t="s">
        <v>76</v>
      </c>
      <c r="F27" s="41">
        <f ca="1">IF(OR(Presentación!$C$1="",Presentación!$C$2=""),"-",IF(Presentación!$C$1=Presentación!$C$2,VLOOKUP(Agropecuaria!A27,Tabla24[],MATCH(Presentación!$C$1,Tabla24[#Headers],0),0),IF(VLOOKUP(Agropecuaria!A27,Tabla24[[ID]:[Operación]],7,0)="Suma",SUM(OFFSET(Tabla24[[#Headers],[Operación]],MATCH(Agropecuaria!A27,Tabla24[ID],0),MATCH(Presentación!$C$1,Tabla24[[#Headers],[Enero]:[Diciembre]],0),1,MATCH(Presentación!$C$2,Tabla24[[#Headers],[Enero]:[Diciembre]],0)-MATCH(Presentación!$C$1,Tabla24[[#Headers],[Enero]:[Diciembre]],0)+1)),IF(VLOOKUP(Agropecuaria!A27,Tabla24[[ID]:[Operación]],7,0)="Promedio",AVERAGE(OFFSET(Tabla24[[#Headers],[Operación]],MATCH(Agropecuaria!A27,Tabla24[ID],0),MATCH(Presentación!$C$1,Tabla24[[#Headers],[Enero]:[Diciembre]],0),1,MATCH(Presentación!$C$2,Tabla24[[#Headers],[Enero]:[Diciembre]],0)-MATCH(Presentación!$C$1,Tabla24[[#Headers],[Enero]:[Diciembre]],0)+1)),IF(VLOOKUP(Agropecuaria!A27,Tabla24[[ID]:[Operación]],7,0)="Acumulativo",IF(ISTEXT(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f>
        <v>1</v>
      </c>
      <c r="G27" s="265" t="s">
        <v>192</v>
      </c>
      <c r="H27" s="268" t="s">
        <v>690</v>
      </c>
      <c r="I27" s="42">
        <f>IF(VLOOKUP($A27,Tabla243[],MATCH(Agropecuaria!I$14,Tabla243[#Headers],0),0)="","",VLOOKUP($A27,Tabla243[],MATCH(Agropecuaria!I$14,Tabla243[#Headers],0),0))</f>
        <v>0</v>
      </c>
      <c r="J27" s="42">
        <f>IF(VLOOKUP($A27,Tabla243[],MATCH(Agropecuaria!J$14,Tabla243[#Headers],0),0)="","",VLOOKUP($A27,Tabla243[],MATCH(Agropecuaria!J$14,Tabla243[#Headers],0),0))</f>
        <v>1</v>
      </c>
      <c r="K27" s="42">
        <f>IF(VLOOKUP($A27,Tabla243[],MATCH(Agropecuaria!K$14,Tabla243[#Headers],0),0)="","",VLOOKUP($A27,Tabla243[],MATCH(Agropecuaria!K$14,Tabla243[#Headers],0),0))</f>
        <v>0</v>
      </c>
      <c r="L27" s="42">
        <v>0</v>
      </c>
      <c r="M27" s="42">
        <v>1</v>
      </c>
      <c r="N27" s="42">
        <v>0</v>
      </c>
      <c r="O27" s="42">
        <v>0</v>
      </c>
      <c r="P27" s="42">
        <v>1</v>
      </c>
      <c r="Q27" s="42">
        <v>0</v>
      </c>
      <c r="R27" s="42" t="str">
        <f>IF(VLOOKUP($A27,Tabla243[],MATCH(Agropecuaria!R$14,Tabla243[#Headers],0),0)="","",VLOOKUP($A27,Tabla243[],MATCH(Agropecuaria!R$14,Tabla243[#Headers],0),0))</f>
        <v/>
      </c>
      <c r="S27" s="42" t="str">
        <f>IF(VLOOKUP($A27,Tabla243[],MATCH(Agropecuaria!S$14,Tabla243[#Headers],0),0)="","",VLOOKUP($A27,Tabla243[],MATCH(Agropecuaria!S$14,Tabla243[#Headers],0),0))</f>
        <v/>
      </c>
      <c r="T27" s="42" t="str">
        <f>IF(VLOOKUP($A27,Tabla243[],MATCH(Agropecuaria!T$14,Tabla243[#Headers],0),0)="","",VLOOKUP($A27,Tabla243[],MATCH(Agropecuaria!T$14,Tabla243[#Headers],0),0))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245" t="s">
        <v>703</v>
      </c>
      <c r="X27" s="247" t="s">
        <v>704</v>
      </c>
      <c r="Y27" s="249" t="s">
        <v>702</v>
      </c>
      <c r="Z27" s="248" t="s">
        <v>698</v>
      </c>
    </row>
    <row r="28" spans="1:26" ht="125.1" customHeight="1" thickBot="1" x14ac:dyDescent="0.25">
      <c r="A28" s="62" t="s">
        <v>514</v>
      </c>
      <c r="B28" s="219"/>
      <c r="C28" s="273"/>
      <c r="D28" s="81" t="s">
        <v>159</v>
      </c>
      <c r="E28" s="82" t="s">
        <v>76</v>
      </c>
      <c r="F28" s="41">
        <f ca="1">IF(OR(Presentación!$C$1="",Presentación!$C$2=""),"-",IF(Presentación!$C$1=Presentación!$C$2,VLOOKUP(Agropecuaria!A28,Tabla24[],MATCH(Presentación!$C$1,Tabla24[#Headers],0),0),IF(VLOOKUP(Agropecuaria!A28,Tabla24[[ID]:[Operación]],7,0)="Suma",SUM(OFFSET(Tabla24[[#Headers],[Operación]],MATCH(Agropecuaria!A28,Tabla24[ID],0),MATCH(Presentación!$C$1,Tabla24[[#Headers],[Enero]:[Diciembre]],0),1,MATCH(Presentación!$C$2,Tabla24[[#Headers],[Enero]:[Diciembre]],0)-MATCH(Presentación!$C$1,Tabla24[[#Headers],[Enero]:[Diciembre]],0)+1)),IF(VLOOKUP(Agropecuaria!A28,Tabla24[[ID]:[Operación]],7,0)="Promedio",AVERAGE(OFFSET(Tabla24[[#Headers],[Operación]],MATCH(Agropecuaria!A28,Tabla24[ID],0),MATCH(Presentación!$C$1,Tabla24[[#Headers],[Enero]:[Diciembre]],0),1,MATCH(Presentación!$C$2,Tabla24[[#Headers],[Enero]:[Diciembre]],0)-MATCH(Presentación!$C$1,Tabla24[[#Headers],[Enero]:[Diciembre]],0)+1)),IF(VLOOKUP(Agropecuaria!A28,Tabla24[[ID]:[Operación]],7,0)="Acumulativo",IF(ISTEXT(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f>
        <v>25</v>
      </c>
      <c r="G28" s="267"/>
      <c r="H28" s="270"/>
      <c r="I28" s="42">
        <f>IF(VLOOKUP($A28,Tabla243[],MATCH(Agropecuaria!I$14,Tabla243[#Headers],0),0)="","",VLOOKUP($A28,Tabla243[],MATCH(Agropecuaria!I$14,Tabla243[#Headers],0),0))</f>
        <v>0</v>
      </c>
      <c r="J28" s="42">
        <f>IF(VLOOKUP($A28,Tabla243[],MATCH(Agropecuaria!J$14,Tabla243[#Headers],0),0)="","",VLOOKUP($A28,Tabla243[],MATCH(Agropecuaria!J$14,Tabla243[#Headers],0),0))</f>
        <v>38</v>
      </c>
      <c r="K28" s="42">
        <f>IF(VLOOKUP($A28,Tabla243[],MATCH(Agropecuaria!K$14,Tabla243[#Headers],0),0)="","",VLOOKUP($A28,Tabla243[],MATCH(Agropecuaria!K$14,Tabla243[#Headers],0),0))</f>
        <v>0</v>
      </c>
      <c r="L28" s="42">
        <v>0</v>
      </c>
      <c r="M28" s="42">
        <v>32</v>
      </c>
      <c r="N28" s="42">
        <v>0</v>
      </c>
      <c r="O28" s="42">
        <v>0</v>
      </c>
      <c r="P28" s="42">
        <v>42</v>
      </c>
      <c r="Q28" s="42">
        <v>0</v>
      </c>
      <c r="R28" s="42" t="str">
        <f>IF(VLOOKUP($A28,Tabla243[],MATCH(Agropecuaria!R$14,Tabla243[#Headers],0),0)="","",VLOOKUP($A28,Tabla243[],MATCH(Agropecuaria!R$14,Tabla243[#Headers],0),0))</f>
        <v/>
      </c>
      <c r="S28" s="42" t="str">
        <f>IF(VLOOKUP($A28,Tabla243[],MATCH(Agropecuaria!S$14,Tabla243[#Headers],0),0)="","",VLOOKUP($A28,Tabla243[],MATCH(Agropecuaria!S$14,Tabla243[#Headers],0),0))</f>
        <v/>
      </c>
      <c r="T28" s="42" t="str">
        <f>IF(VLOOKUP($A28,Tabla243[],MATCH(Agropecuaria!T$14,Tabla243[#Headers],0),0)="","",VLOOKUP($A28,Tabla243[],MATCH(Agropecuaria!T$14,Tabla243[#Headers],0),0))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42</v>
      </c>
      <c r="V28" s="44">
        <f ca="1">IF(OR(Presentación!$C$1="",Presentación!$C$2=""),"-",IF(OR(OR(U28="",U28="-"),F28=0),"N/A",IF(U28/F28&gt;1,1,U28/F28)))</f>
        <v>1</v>
      </c>
      <c r="W28" s="246"/>
      <c r="X28" s="248"/>
      <c r="Y28" s="250"/>
      <c r="Z28" s="248"/>
    </row>
    <row r="29" spans="1:26" ht="249.95" customHeight="1" thickBot="1" x14ac:dyDescent="0.25">
      <c r="A29" s="62" t="s">
        <v>515</v>
      </c>
      <c r="B29" s="83" t="s">
        <v>516</v>
      </c>
      <c r="C29" s="84" t="s">
        <v>160</v>
      </c>
      <c r="D29" s="81" t="s">
        <v>161</v>
      </c>
      <c r="E29" s="82" t="s">
        <v>76</v>
      </c>
      <c r="F29" s="41">
        <f ca="1">IF(OR(Presentación!$C$1="",Presentación!$C$2=""),"-",IF(Presentación!$C$1=Presentación!$C$2,VLOOKUP(Agropecuaria!A29,Tabla24[],MATCH(Presentación!$C$1,Tabla24[#Headers],0),0),IF(VLOOKUP(Agropecuaria!A29,Tabla24[[ID]:[Operación]],7,0)="Suma",SUM(OFFSET(Tabla24[[#Headers],[Operación]],MATCH(Agropecuaria!A29,Tabla24[ID],0),MATCH(Presentación!$C$1,Tabla24[[#Headers],[Enero]:[Diciembre]],0),1,MATCH(Presentación!$C$2,Tabla24[[#Headers],[Enero]:[Diciembre]],0)-MATCH(Presentación!$C$1,Tabla24[[#Headers],[Enero]:[Diciembre]],0)+1)),IF(VLOOKUP(Agropecuaria!A29,Tabla24[[ID]:[Operación]],7,0)="Promedio",AVERAGE(OFFSET(Tabla24[[#Headers],[Operación]],MATCH(Agropecuaria!A29,Tabla24[ID],0),MATCH(Presentación!$C$1,Tabla24[[#Headers],[Enero]:[Diciembre]],0),1,MATCH(Presentación!$C$2,Tabla24[[#Headers],[Enero]:[Diciembre]],0)-MATCH(Presentación!$C$1,Tabla24[[#Headers],[Enero]:[Diciembre]],0)+1)),IF(VLOOKUP(Agropecuaria!A29,Tabla24[[ID]:[Operación]],7,0)="Acumulativo",IF(ISTEXT(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f>
        <v>10</v>
      </c>
      <c r="G29" s="86" t="s">
        <v>192</v>
      </c>
      <c r="H29" s="87" t="s">
        <v>691</v>
      </c>
      <c r="I29" s="42">
        <f>IF(VLOOKUP($A29,Tabla243[],MATCH(Agropecuaria!I$14,Tabla243[#Headers],0),0)="","",VLOOKUP($A29,Tabla243[],MATCH(Agropecuaria!I$14,Tabla243[#Headers],0),0))</f>
        <v>3</v>
      </c>
      <c r="J29" s="42">
        <f>IF(VLOOKUP($A29,Tabla243[],MATCH(Agropecuaria!J$14,Tabla243[#Headers],0),0)="","",VLOOKUP($A29,Tabla243[],MATCH(Agropecuaria!J$14,Tabla243[#Headers],0),0))</f>
        <v>3</v>
      </c>
      <c r="K29" s="42">
        <f>IF(VLOOKUP($A29,Tabla243[],MATCH(Agropecuaria!K$14,Tabla243[#Headers],0),0)="","",VLOOKUP($A29,Tabla243[],MATCH(Agropecuaria!K$14,Tabla243[#Headers],0),0))</f>
        <v>3</v>
      </c>
      <c r="L29" s="42">
        <v>4</v>
      </c>
      <c r="M29" s="42">
        <v>4</v>
      </c>
      <c r="N29" s="42">
        <v>4</v>
      </c>
      <c r="O29" s="42">
        <v>3</v>
      </c>
      <c r="P29" s="42">
        <v>4</v>
      </c>
      <c r="Q29" s="42">
        <v>3</v>
      </c>
      <c r="R29" s="42" t="str">
        <f>IF(VLOOKUP($A29,Tabla243[],MATCH(Agropecuaria!R$14,Tabla243[#Headers],0),0)="","",VLOOKUP($A29,Tabla243[],MATCH(Agropecuaria!R$14,Tabla243[#Headers],0),0))</f>
        <v/>
      </c>
      <c r="S29" s="42" t="str">
        <f>IF(VLOOKUP($A29,Tabla243[],MATCH(Agropecuaria!S$14,Tabla243[#Headers],0),0)="","",VLOOKUP($A29,Tabla243[],MATCH(Agropecuaria!S$14,Tabla243[#Headers],0),0))</f>
        <v/>
      </c>
      <c r="T29" s="42" t="str">
        <f>IF(VLOOKUP($A29,Tabla243[],MATCH(Agropecuaria!T$14,Tabla243[#Headers],0),0)="","",VLOOKUP($A29,Tabla243[],MATCH(Agropecuaria!T$14,Tabla243[#Headers],0),0))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10</v>
      </c>
      <c r="V29" s="44">
        <f ca="1">IF(OR(Presentación!$C$1="",Presentación!$C$2=""),"-",IF(OR(OR(U29="",U29="-"),F29=0),"N/A",IF(U29/F29&gt;1,1,U29/F29)))</f>
        <v>1</v>
      </c>
      <c r="W29" s="88" t="s">
        <v>706</v>
      </c>
      <c r="X29" s="88" t="s">
        <v>707</v>
      </c>
      <c r="Y29" s="89" t="s">
        <v>708</v>
      </c>
      <c r="Z29" s="88"/>
    </row>
    <row r="30" spans="1:26" ht="125.1" customHeight="1" thickBot="1" x14ac:dyDescent="0.25">
      <c r="A30" s="62" t="s">
        <v>517</v>
      </c>
      <c r="B30" s="217" t="s">
        <v>518</v>
      </c>
      <c r="C30" s="272" t="s">
        <v>519</v>
      </c>
      <c r="D30" s="85" t="s">
        <v>162</v>
      </c>
      <c r="E30" s="82" t="s">
        <v>76</v>
      </c>
      <c r="F30" s="41">
        <f ca="1">IF(OR(Presentación!$C$1="",Presentación!$C$2=""),"-",IF(Presentación!$C$1=Presentación!$C$2,VLOOKUP(Agropecuaria!A30,Tabla24[],MATCH(Presentación!$C$1,Tabla24[#Headers],0),0),IF(VLOOKUP(Agropecuaria!A30,Tabla24[[ID]:[Operación]],7,0)="Suma",SUM(OFFSET(Tabla24[[#Headers],[Operación]],MATCH(Agropecuaria!A30,Tabla24[ID],0),MATCH(Presentación!$C$1,Tabla24[[#Headers],[Enero]:[Diciembre]],0),1,MATCH(Presentación!$C$2,Tabla24[[#Headers],[Enero]:[Diciembre]],0)-MATCH(Presentación!$C$1,Tabla24[[#Headers],[Enero]:[Diciembre]],0)+1)),IF(VLOOKUP(Agropecuaria!A30,Tabla24[[ID]:[Operación]],7,0)="Promedio",AVERAGE(OFFSET(Tabla24[[#Headers],[Operación]],MATCH(Agropecuaria!A30,Tabla24[ID],0),MATCH(Presentación!$C$1,Tabla24[[#Headers],[Enero]:[Diciembre]],0),1,MATCH(Presentación!$C$2,Tabla24[[#Headers],[Enero]:[Diciembre]],0)-MATCH(Presentación!$C$1,Tabla24[[#Headers],[Enero]:[Diciembre]],0)+1)),IF(VLOOKUP(Agropecuaria!A30,Tabla24[[ID]:[Operación]],7,0)="Acumulativo",IF(ISTEXT(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f>
        <v>8</v>
      </c>
      <c r="G30" s="265" t="s">
        <v>192</v>
      </c>
      <c r="H30" s="268" t="s">
        <v>692</v>
      </c>
      <c r="I30" s="42">
        <f>IF(VLOOKUP($A30,Tabla243[],MATCH(Agropecuaria!I$14,Tabla243[#Headers],0),0)="","",VLOOKUP($A30,Tabla243[],MATCH(Agropecuaria!I$14,Tabla243[#Headers],0),0))</f>
        <v>0</v>
      </c>
      <c r="J30" s="42">
        <f>IF(VLOOKUP($A30,Tabla243[],MATCH(Agropecuaria!J$14,Tabla243[#Headers],0),0)="","",VLOOKUP($A30,Tabla243[],MATCH(Agropecuaria!J$14,Tabla243[#Headers],0),0))</f>
        <v>2</v>
      </c>
      <c r="K30" s="42">
        <f>IF(VLOOKUP($A30,Tabla243[],MATCH(Agropecuaria!K$14,Tabla243[#Headers],0),0)="","",VLOOKUP($A30,Tabla243[],MATCH(Agropecuaria!K$14,Tabla243[#Headers],0),0))</f>
        <v>2</v>
      </c>
      <c r="L30" s="42">
        <v>0</v>
      </c>
      <c r="M30" s="42">
        <v>2</v>
      </c>
      <c r="N30" s="42">
        <v>3</v>
      </c>
      <c r="O30" s="42">
        <v>0</v>
      </c>
      <c r="P30" s="42">
        <v>0</v>
      </c>
      <c r="Q30" s="42">
        <v>6</v>
      </c>
      <c r="R30" s="42" t="str">
        <f>IF(VLOOKUP($A30,Tabla243[],MATCH(Agropecuaria!R$14,Tabla243[#Headers],0),0)="","",VLOOKUP($A30,Tabla243[],MATCH(Agropecuaria!R$14,Tabla243[#Headers],0),0))</f>
        <v/>
      </c>
      <c r="S30" s="42" t="str">
        <f>IF(VLOOKUP($A30,Tabla243[],MATCH(Agropecuaria!S$14,Tabla243[#Headers],0),0)="","",VLOOKUP($A30,Tabla243[],MATCH(Agropecuaria!S$14,Tabla243[#Headers],0),0))</f>
        <v/>
      </c>
      <c r="T30" s="42" t="str">
        <f>IF(VLOOKUP($A30,Tabla243[],MATCH(Agropecuaria!T$14,Tabla243[#Headers],0),0)="","",VLOOKUP($A30,Tabla243[],MATCH(Agropecuaria!T$14,Tabla243[#Headers],0),0))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6</v>
      </c>
      <c r="V30" s="44">
        <f ca="1">IF(OR(Presentación!$C$1="",Presentación!$C$2=""),"-",IF(OR(OR(U30="",U30="-"),F30=0),"N/A",IF(U30/F30&gt;1,1,U30/F30)))</f>
        <v>0.75</v>
      </c>
      <c r="W30" s="245" t="s">
        <v>709</v>
      </c>
      <c r="X30" s="245" t="s">
        <v>710</v>
      </c>
      <c r="Y30" s="252" t="s">
        <v>711</v>
      </c>
      <c r="Z30" s="255"/>
    </row>
    <row r="31" spans="1:26" ht="125.1" customHeight="1" thickBot="1" x14ac:dyDescent="0.25">
      <c r="A31" s="62" t="s">
        <v>520</v>
      </c>
      <c r="B31" s="218"/>
      <c r="C31" s="274"/>
      <c r="D31" s="85" t="s">
        <v>163</v>
      </c>
      <c r="E31" s="82" t="s">
        <v>76</v>
      </c>
      <c r="F31" s="41">
        <f ca="1">IF(OR(Presentación!$C$1="",Presentación!$C$2=""),"-",IF(Presentación!$C$1=Presentación!$C$2,VLOOKUP(Agropecuaria!A31,Tabla24[],MATCH(Presentación!$C$1,Tabla24[#Headers],0),0),IF(VLOOKUP(Agropecuaria!A31,Tabla24[[ID]:[Operación]],7,0)="Suma",SUM(OFFSET(Tabla24[[#Headers],[Operación]],MATCH(Agropecuaria!A31,Tabla24[ID],0),MATCH(Presentación!$C$1,Tabla24[[#Headers],[Enero]:[Diciembre]],0),1,MATCH(Presentación!$C$2,Tabla24[[#Headers],[Enero]:[Diciembre]],0)-MATCH(Presentación!$C$1,Tabla24[[#Headers],[Enero]:[Diciembre]],0)+1)),IF(VLOOKUP(Agropecuaria!A31,Tabla24[[ID]:[Operación]],7,0)="Promedio",AVERAGE(OFFSET(Tabla24[[#Headers],[Operación]],MATCH(Agropecuaria!A31,Tabla24[ID],0),MATCH(Presentación!$C$1,Tabla24[[#Headers],[Enero]:[Diciembre]],0),1,MATCH(Presentación!$C$2,Tabla24[[#Headers],[Enero]:[Diciembre]],0)-MATCH(Presentación!$C$1,Tabla24[[#Headers],[Enero]:[Diciembre]],0)+1)),IF(VLOOKUP(Agropecuaria!A31,Tabla24[[ID]:[Operación]],7,0)="Acumulativo",IF(ISTEXT(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f>
        <v>24</v>
      </c>
      <c r="G31" s="266"/>
      <c r="H31" s="269"/>
      <c r="I31" s="42">
        <f>IF(VLOOKUP($A31,Tabla243[],MATCH(Agropecuaria!I$14,Tabla243[#Headers],0),0)="","",VLOOKUP($A31,Tabla243[],MATCH(Agropecuaria!I$14,Tabla243[#Headers],0),0))</f>
        <v>0</v>
      </c>
      <c r="J31" s="42">
        <f>IF(VLOOKUP($A31,Tabla243[],MATCH(Agropecuaria!J$14,Tabla243[#Headers],0),0)="","",VLOOKUP($A31,Tabla243[],MATCH(Agropecuaria!J$14,Tabla243[#Headers],0),0))</f>
        <v>2</v>
      </c>
      <c r="K31" s="42">
        <f>IF(VLOOKUP($A31,Tabla243[],MATCH(Agropecuaria!K$14,Tabla243[#Headers],0),0)="","",VLOOKUP($A31,Tabla243[],MATCH(Agropecuaria!K$14,Tabla243[#Headers],0),0))</f>
        <v>3</v>
      </c>
      <c r="L31" s="42">
        <v>0</v>
      </c>
      <c r="M31" s="42">
        <v>8</v>
      </c>
      <c r="N31" s="42">
        <v>6</v>
      </c>
      <c r="O31" s="42">
        <v>0</v>
      </c>
      <c r="P31" s="42">
        <v>0</v>
      </c>
      <c r="Q31" s="42">
        <v>10</v>
      </c>
      <c r="R31" s="42" t="str">
        <f>IF(VLOOKUP($A31,Tabla243[],MATCH(Agropecuaria!R$14,Tabla243[#Headers],0),0)="","",VLOOKUP($A31,Tabla243[],MATCH(Agropecuaria!R$14,Tabla243[#Headers],0),0))</f>
        <v/>
      </c>
      <c r="S31" s="42" t="str">
        <f>IF(VLOOKUP($A31,Tabla243[],MATCH(Agropecuaria!S$14,Tabla243[#Headers],0),0)="","",VLOOKUP($A31,Tabla243[],MATCH(Agropecuaria!S$14,Tabla243[#Headers],0),0))</f>
        <v/>
      </c>
      <c r="T31" s="42" t="str">
        <f>IF(VLOOKUP($A31,Tabla243[],MATCH(Agropecuaria!T$14,Tabla243[#Headers],0),0)="","",VLOOKUP($A31,Tabla243[],MATCH(Agropecuaria!T$14,Tabla243[#Headers],0),0))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10</v>
      </c>
      <c r="V31" s="44">
        <f ca="1">IF(OR(Presentación!$C$1="",Presentación!$C$2=""),"-",IF(OR(OR(U31="",U31="-"),F31=0),"N/A",IF(U31/F31&gt;1,1,U31/F31)))</f>
        <v>0.41666666666666669</v>
      </c>
      <c r="W31" s="251"/>
      <c r="X31" s="251"/>
      <c r="Y31" s="253"/>
      <c r="Z31" s="256"/>
    </row>
    <row r="32" spans="1:26" ht="125.1" customHeight="1" thickBot="1" x14ac:dyDescent="0.25">
      <c r="A32" s="62" t="s">
        <v>521</v>
      </c>
      <c r="B32" s="218"/>
      <c r="C32" s="274"/>
      <c r="D32" s="85" t="s">
        <v>522</v>
      </c>
      <c r="E32" s="82" t="s">
        <v>76</v>
      </c>
      <c r="F32" s="41">
        <f ca="1">IF(OR(Presentación!$C$1="",Presentación!$C$2=""),"-",IF(Presentación!$C$1=Presentación!$C$2,VLOOKUP(Agropecuaria!A32,Tabla24[],MATCH(Presentación!$C$1,Tabla24[#Headers],0),0),IF(VLOOKUP(Agropecuaria!A32,Tabla24[[ID]:[Operación]],7,0)="Suma",SUM(OFFSET(Tabla24[[#Headers],[Operación]],MATCH(Agropecuaria!A32,Tabla24[ID],0),MATCH(Presentación!$C$1,Tabla24[[#Headers],[Enero]:[Diciembre]],0),1,MATCH(Presentación!$C$2,Tabla24[[#Headers],[Enero]:[Diciembre]],0)-MATCH(Presentación!$C$1,Tabla24[[#Headers],[Enero]:[Diciembre]],0)+1)),IF(VLOOKUP(Agropecuaria!A32,Tabla24[[ID]:[Operación]],7,0)="Promedio",AVERAGE(OFFSET(Tabla24[[#Headers],[Operación]],MATCH(Agropecuaria!A32,Tabla24[ID],0),MATCH(Presentación!$C$1,Tabla24[[#Headers],[Enero]:[Diciembre]],0),1,MATCH(Presentación!$C$2,Tabla24[[#Headers],[Enero]:[Diciembre]],0)-MATCH(Presentación!$C$1,Tabla24[[#Headers],[Enero]:[Diciembre]],0)+1)),IF(VLOOKUP(Agropecuaria!A32,Tabla24[[ID]:[Operación]],7,0)="Acumulativo",IF(ISTEXT(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f>
        <v>496</v>
      </c>
      <c r="G32" s="266"/>
      <c r="H32" s="269"/>
      <c r="I32" s="42">
        <f>IF(VLOOKUP($A32,Tabla243[],MATCH(Agropecuaria!I$14,Tabla243[#Headers],0),0)="","",VLOOKUP($A32,Tabla243[],MATCH(Agropecuaria!I$14,Tabla243[#Headers],0),0))</f>
        <v>0</v>
      </c>
      <c r="J32" s="42">
        <f>IF(VLOOKUP($A32,Tabla243[],MATCH(Agropecuaria!J$14,Tabla243[#Headers],0),0)="","",VLOOKUP($A32,Tabla243[],MATCH(Agropecuaria!J$14,Tabla243[#Headers],0),0))</f>
        <v>54</v>
      </c>
      <c r="K32" s="42">
        <f>IF(VLOOKUP($A32,Tabla243[],MATCH(Agropecuaria!K$14,Tabla243[#Headers],0),0)="","",VLOOKUP($A32,Tabla243[],MATCH(Agropecuaria!K$14,Tabla243[#Headers],0),0))</f>
        <v>102</v>
      </c>
      <c r="L32" s="42">
        <v>0</v>
      </c>
      <c r="M32" s="42">
        <v>128</v>
      </c>
      <c r="N32" s="42">
        <v>175</v>
      </c>
      <c r="O32" s="42">
        <v>0</v>
      </c>
      <c r="P32" s="42">
        <v>0</v>
      </c>
      <c r="Q32" s="42">
        <v>74</v>
      </c>
      <c r="R32" s="42" t="str">
        <f>IF(VLOOKUP($A32,Tabla243[],MATCH(Agropecuaria!R$14,Tabla243[#Headers],0),0)="","",VLOOKUP($A32,Tabla243[],MATCH(Agropecuaria!R$14,Tabla243[#Headers],0),0))</f>
        <v/>
      </c>
      <c r="S32" s="42" t="str">
        <f>IF(VLOOKUP($A32,Tabla243[],MATCH(Agropecuaria!S$14,Tabla243[#Headers],0),0)="","",VLOOKUP($A32,Tabla243[],MATCH(Agropecuaria!S$14,Tabla243[#Headers],0),0))</f>
        <v/>
      </c>
      <c r="T32" s="42" t="str">
        <f>IF(VLOOKUP($A32,Tabla243[],MATCH(Agropecuaria!T$14,Tabla243[#Headers],0),0)="","",VLOOKUP($A32,Tabla243[],MATCH(Agropecuaria!T$14,Tabla243[#Headers],0),0))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74</v>
      </c>
      <c r="V32" s="44">
        <f ca="1">IF(OR(Presentación!$C$1="",Presentación!$C$2=""),"-",IF(OR(OR(U32="",U32="-"),F32=0),"N/A",IF(U32/F32&gt;1,1,U32/F32)))</f>
        <v>0.14919354838709678</v>
      </c>
      <c r="W32" s="251"/>
      <c r="X32" s="251"/>
      <c r="Y32" s="253"/>
      <c r="Z32" s="256"/>
    </row>
    <row r="33" spans="1:26" ht="125.1" customHeight="1" thickBot="1" x14ac:dyDescent="0.25">
      <c r="A33" s="62" t="s">
        <v>523</v>
      </c>
      <c r="B33" s="218"/>
      <c r="C33" s="274"/>
      <c r="D33" s="85" t="s">
        <v>524</v>
      </c>
      <c r="E33" s="82" t="s">
        <v>76</v>
      </c>
      <c r="F33" s="41">
        <f ca="1">IF(OR(Presentación!$C$1="",Presentación!$C$2=""),"-",IF(Presentación!$C$1=Presentación!$C$2,VLOOKUP(Agropecuaria!A33,Tabla24[],MATCH(Presentación!$C$1,Tabla24[#Headers],0),0),IF(VLOOKUP(Agropecuaria!A33,Tabla24[[ID]:[Operación]],7,0)="Suma",SUM(OFFSET(Tabla24[[#Headers],[Operación]],MATCH(Agropecuaria!A33,Tabla24[ID],0),MATCH(Presentación!$C$1,Tabla24[[#Headers],[Enero]:[Diciembre]],0),1,MATCH(Presentación!$C$2,Tabla24[[#Headers],[Enero]:[Diciembre]],0)-MATCH(Presentación!$C$1,Tabla24[[#Headers],[Enero]:[Diciembre]],0)+1)),IF(VLOOKUP(Agropecuaria!A33,Tabla24[[ID]:[Operación]],7,0)="Promedio",AVERAGE(OFFSET(Tabla24[[#Headers],[Operación]],MATCH(Agropecuaria!A33,Tabla24[ID],0),MATCH(Presentación!$C$1,Tabla24[[#Headers],[Enero]:[Diciembre]],0),1,MATCH(Presentación!$C$2,Tabla24[[#Headers],[Enero]:[Diciembre]],0)-MATCH(Presentación!$C$1,Tabla24[[#Headers],[Enero]:[Diciembre]],0)+1)),IF(VLOOKUP(Agropecuaria!A33,Tabla24[[ID]:[Operación]],7,0)="Acumulativo",IF(ISTEXT(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f>
        <v>144</v>
      </c>
      <c r="G33" s="266"/>
      <c r="H33" s="269"/>
      <c r="I33" s="42">
        <f>IF(VLOOKUP($A33,Tabla243[],MATCH(Agropecuaria!I$14,Tabla243[#Headers],0),0)="","",VLOOKUP($A33,Tabla243[],MATCH(Agropecuaria!I$14,Tabla243[#Headers],0),0))</f>
        <v>0</v>
      </c>
      <c r="J33" s="42">
        <f>IF(VLOOKUP($A33,Tabla243[],MATCH(Agropecuaria!J$14,Tabla243[#Headers],0),0)="","",VLOOKUP($A33,Tabla243[],MATCH(Agropecuaria!J$14,Tabla243[#Headers],0),0))</f>
        <v>20</v>
      </c>
      <c r="K33" s="42">
        <f>IF(VLOOKUP($A33,Tabla243[],MATCH(Agropecuaria!K$14,Tabla243[#Headers],0),0)="","",VLOOKUP($A33,Tabla243[],MATCH(Agropecuaria!K$14,Tabla243[#Headers],0),0))</f>
        <v>23</v>
      </c>
      <c r="L33" s="42">
        <v>0</v>
      </c>
      <c r="M33" s="42">
        <v>38</v>
      </c>
      <c r="N33" s="42">
        <v>49</v>
      </c>
      <c r="O33" s="42">
        <v>0</v>
      </c>
      <c r="P33" s="42">
        <v>0</v>
      </c>
      <c r="Q33" s="42">
        <v>16</v>
      </c>
      <c r="R33" s="42" t="str">
        <f>IF(VLOOKUP($A33,Tabla243[],MATCH(Agropecuaria!R$14,Tabla243[#Headers],0),0)="","",VLOOKUP($A33,Tabla243[],MATCH(Agropecuaria!R$14,Tabla243[#Headers],0),0))</f>
        <v/>
      </c>
      <c r="S33" s="42" t="str">
        <f>IF(VLOOKUP($A33,Tabla243[],MATCH(Agropecuaria!S$14,Tabla243[#Headers],0),0)="","",VLOOKUP($A33,Tabla243[],MATCH(Agropecuaria!S$14,Tabla243[#Headers],0),0))</f>
        <v/>
      </c>
      <c r="T33" s="42" t="str">
        <f>IF(VLOOKUP($A33,Tabla243[],MATCH(Agropecuaria!T$14,Tabla243[#Headers],0),0)="","",VLOOKUP($A33,Tabla243[],MATCH(Agropecuaria!T$14,Tabla243[#Headers],0),0))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16</v>
      </c>
      <c r="V33" s="44">
        <f ca="1">IF(OR(Presentación!$C$1="",Presentación!$C$2=""),"-",IF(OR(OR(U33="",U33="-"),F33=0),"N/A",IF(U33/F33&gt;1,1,U33/F33)))</f>
        <v>0.1111111111111111</v>
      </c>
      <c r="W33" s="251"/>
      <c r="X33" s="251"/>
      <c r="Y33" s="253"/>
      <c r="Z33" s="256"/>
    </row>
    <row r="34" spans="1:26" ht="125.1" customHeight="1" thickBot="1" x14ac:dyDescent="0.25">
      <c r="A34" s="62" t="s">
        <v>525</v>
      </c>
      <c r="B34" s="219"/>
      <c r="C34" s="273"/>
      <c r="D34" s="85" t="s">
        <v>526</v>
      </c>
      <c r="E34" s="82" t="s">
        <v>76</v>
      </c>
      <c r="F34" s="41">
        <f ca="1">IF(OR(Presentación!$C$1="",Presentación!$C$2=""),"-",IF(Presentación!$C$1=Presentación!$C$2,VLOOKUP(Agropecuaria!A34,Tabla24[],MATCH(Presentación!$C$1,Tabla24[#Headers],0),0),IF(VLOOKUP(Agropecuaria!A34,Tabla24[[ID]:[Operación]],7,0)="Suma",SUM(OFFSET(Tabla24[[#Headers],[Operación]],MATCH(Agropecuaria!A34,Tabla24[ID],0),MATCH(Presentación!$C$1,Tabla24[[#Headers],[Enero]:[Diciembre]],0),1,MATCH(Presentación!$C$2,Tabla24[[#Headers],[Enero]:[Diciembre]],0)-MATCH(Presentación!$C$1,Tabla24[[#Headers],[Enero]:[Diciembre]],0)+1)),IF(VLOOKUP(Agropecuaria!A34,Tabla24[[ID]:[Operación]],7,0)="Promedio",AVERAGE(OFFSET(Tabla24[[#Headers],[Operación]],MATCH(Agropecuaria!A34,Tabla24[ID],0),MATCH(Presentación!$C$1,Tabla24[[#Headers],[Enero]:[Diciembre]],0),1,MATCH(Presentación!$C$2,Tabla24[[#Headers],[Enero]:[Diciembre]],0)-MATCH(Presentación!$C$1,Tabla24[[#Headers],[Enero]:[Diciembre]],0)+1)),IF(VLOOKUP(Agropecuaria!A34,Tabla24[[ID]:[Operación]],7,0)="Acumulativo",IF(ISTEXT(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f>
        <v>72</v>
      </c>
      <c r="G34" s="267"/>
      <c r="H34" s="270"/>
      <c r="I34" s="42">
        <f>IF(VLOOKUP($A34,Tabla243[],MATCH(Agropecuaria!I$14,Tabla243[#Headers],0),0)="","",VLOOKUP($A34,Tabla243[],MATCH(Agropecuaria!I$14,Tabla243[#Headers],0),0))</f>
        <v>0</v>
      </c>
      <c r="J34" s="42">
        <f>IF(VLOOKUP($A34,Tabla243[],MATCH(Agropecuaria!J$14,Tabla243[#Headers],0),0)="","",VLOOKUP($A34,Tabla243[],MATCH(Agropecuaria!J$14,Tabla243[#Headers],0),0))</f>
        <v>12</v>
      </c>
      <c r="K34" s="42">
        <f>IF(VLOOKUP($A34,Tabla243[],MATCH(Agropecuaria!K$14,Tabla243[#Headers],0),0)="","",VLOOKUP($A34,Tabla243[],MATCH(Agropecuaria!K$14,Tabla243[#Headers],0),0))</f>
        <v>0</v>
      </c>
      <c r="L34" s="42">
        <v>0</v>
      </c>
      <c r="M34" s="42">
        <v>17</v>
      </c>
      <c r="N34" s="42">
        <v>18</v>
      </c>
      <c r="O34" s="42">
        <v>0</v>
      </c>
      <c r="P34" s="42">
        <v>0</v>
      </c>
      <c r="Q34" s="42">
        <v>0</v>
      </c>
      <c r="R34" s="42" t="str">
        <f>IF(VLOOKUP($A34,Tabla243[],MATCH(Agropecuaria!R$14,Tabla243[#Headers],0),0)="","",VLOOKUP($A34,Tabla243[],MATCH(Agropecuaria!R$14,Tabla243[#Headers],0),0))</f>
        <v/>
      </c>
      <c r="S34" s="42" t="str">
        <f>IF(VLOOKUP($A34,Tabla243[],MATCH(Agropecuaria!S$14,Tabla243[#Headers],0),0)="","",VLOOKUP($A34,Tabla243[],MATCH(Agropecuaria!S$14,Tabla243[#Headers],0),0))</f>
        <v/>
      </c>
      <c r="T34" s="42" t="str">
        <f>IF(VLOOKUP($A34,Tabla243[],MATCH(Agropecuaria!T$14,Tabla243[#Headers],0),0)="","",VLOOKUP($A34,Tabla243[],MATCH(Agropecuaria!T$14,Tabla243[#Headers],0),0))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0</v>
      </c>
      <c r="V34" s="44">
        <f ca="1">IF(OR(Presentación!$C$1="",Presentación!$C$2=""),"-",IF(OR(OR(U34="",U34="-"),F34=0),"N/A",IF(U34/F34&gt;1,1,U34/F34)))</f>
        <v>0</v>
      </c>
      <c r="W34" s="246"/>
      <c r="X34" s="246"/>
      <c r="Y34" s="254"/>
      <c r="Z34" s="257"/>
    </row>
    <row r="35" spans="1:26" ht="125.1" customHeight="1" thickBot="1" x14ac:dyDescent="0.25">
      <c r="A35" s="62" t="s">
        <v>527</v>
      </c>
      <c r="B35" s="83" t="s">
        <v>528</v>
      </c>
      <c r="C35" s="84" t="s">
        <v>529</v>
      </c>
      <c r="D35" s="81" t="s">
        <v>530</v>
      </c>
      <c r="E35" s="82" t="s">
        <v>76</v>
      </c>
      <c r="F35" s="41">
        <f ca="1">IF(OR(Presentación!$C$1="",Presentación!$C$2=""),"-",IF(Presentación!$C$1=Presentación!$C$2,VLOOKUP(Agropecuaria!A35,Tabla24[],MATCH(Presentación!$C$1,Tabla24[#Headers],0),0),IF(VLOOKUP(Agropecuaria!A35,Tabla24[[ID]:[Operación]],7,0)="Suma",SUM(OFFSET(Tabla24[[#Headers],[Operación]],MATCH(Agropecuaria!A35,Tabla24[ID],0),MATCH(Presentación!$C$1,Tabla24[[#Headers],[Enero]:[Diciembre]],0),1,MATCH(Presentación!$C$2,Tabla24[[#Headers],[Enero]:[Diciembre]],0)-MATCH(Presentación!$C$1,Tabla24[[#Headers],[Enero]:[Diciembre]],0)+1)),IF(VLOOKUP(Agropecuaria!A35,Tabla24[[ID]:[Operación]],7,0)="Promedio",AVERAGE(OFFSET(Tabla24[[#Headers],[Operación]],MATCH(Agropecuaria!A35,Tabla24[ID],0),MATCH(Presentación!$C$1,Tabla24[[#Headers],[Enero]:[Diciembre]],0),1,MATCH(Presentación!$C$2,Tabla24[[#Headers],[Enero]:[Diciembre]],0)-MATCH(Presentación!$C$1,Tabla24[[#Headers],[Enero]:[Diciembre]],0)+1)),IF(VLOOKUP(Agropecuaria!A35,Tabla24[[ID]:[Operación]],7,0)="Acumulativo",IF(ISTEXT(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f>
        <v>30</v>
      </c>
      <c r="G35" s="86" t="s">
        <v>192</v>
      </c>
      <c r="H35" s="87" t="s">
        <v>693</v>
      </c>
      <c r="I35" s="42">
        <f>IF(VLOOKUP($A35,Tabla243[],MATCH(Agropecuaria!I$14,Tabla243[#Headers],0),0)="","",VLOOKUP($A35,Tabla243[],MATCH(Agropecuaria!I$14,Tabla243[#Headers],0),0))</f>
        <v>4</v>
      </c>
      <c r="J35" s="42">
        <f>IF(VLOOKUP($A35,Tabla243[],MATCH(Agropecuaria!J$14,Tabla243[#Headers],0),0)="","",VLOOKUP($A35,Tabla243[],MATCH(Agropecuaria!J$14,Tabla243[#Headers],0),0))</f>
        <v>10</v>
      </c>
      <c r="K35" s="42">
        <f>IF(VLOOKUP($A35,Tabla243[],MATCH(Agropecuaria!K$14,Tabla243[#Headers],0),0)="","",VLOOKUP($A35,Tabla243[],MATCH(Agropecuaria!K$14,Tabla243[#Headers],0),0))</f>
        <v>8</v>
      </c>
      <c r="L35" s="42">
        <v>11</v>
      </c>
      <c r="M35" s="42">
        <v>11</v>
      </c>
      <c r="N35" s="42">
        <v>12</v>
      </c>
      <c r="O35" s="42">
        <v>12</v>
      </c>
      <c r="P35" s="42">
        <v>12</v>
      </c>
      <c r="Q35" s="42">
        <v>12</v>
      </c>
      <c r="R35" s="42" t="str">
        <f>IF(VLOOKUP($A35,Tabla243[],MATCH(Agropecuaria!R$14,Tabla243[#Headers],0),0)="","",VLOOKUP($A35,Tabla243[],MATCH(Agropecuaria!R$14,Tabla243[#Headers],0),0))</f>
        <v/>
      </c>
      <c r="S35" s="42" t="str">
        <f>IF(VLOOKUP($A35,Tabla243[],MATCH(Agropecuaria!S$14,Tabla243[#Headers],0),0)="","",VLOOKUP($A35,Tabla243[],MATCH(Agropecuaria!S$14,Tabla243[#Headers],0),0))</f>
        <v/>
      </c>
      <c r="T35" s="42" t="str">
        <f>IF(VLOOKUP($A35,Tabla243[],MATCH(Agropecuaria!T$14,Tabla243[#Headers],0),0)="","",VLOOKUP($A35,Tabla243[],MATCH(Agropecuaria!T$14,Tabla243[#Headers],0),0))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36</v>
      </c>
      <c r="V35" s="44">
        <f ca="1">IF(OR(Presentación!$C$1="",Presentación!$C$2=""),"-",IF(OR(OR(U35="",U35="-"),F35=0),"N/A",IF(U35/F35&gt;1,1,U35/F35)))</f>
        <v>1</v>
      </c>
      <c r="W35" s="88" t="s">
        <v>712</v>
      </c>
      <c r="X35" s="88" t="s">
        <v>713</v>
      </c>
      <c r="Y35" s="89" t="s">
        <v>714</v>
      </c>
      <c r="Z35" s="88"/>
    </row>
    <row r="36" spans="1:26" ht="150" customHeight="1" thickBot="1" x14ac:dyDescent="0.25">
      <c r="A36" s="62" t="s">
        <v>531</v>
      </c>
      <c r="B36" s="83" t="s">
        <v>195</v>
      </c>
      <c r="C36" s="84" t="s">
        <v>532</v>
      </c>
      <c r="D36" s="81" t="s">
        <v>164</v>
      </c>
      <c r="E36" s="82" t="s">
        <v>76</v>
      </c>
      <c r="F36" s="41">
        <f ca="1">IF(OR(Presentación!$C$1="",Presentación!$C$2=""),"-",IF(Presentación!$C$1=Presentación!$C$2,VLOOKUP(Agropecuaria!A36,Tabla24[],MATCH(Presentación!$C$1,Tabla24[#Headers],0),0),IF(VLOOKUP(Agropecuaria!A36,Tabla24[[ID]:[Operación]],7,0)="Suma",SUM(OFFSET(Tabla24[[#Headers],[Operación]],MATCH(Agropecuaria!A36,Tabla24[ID],0),MATCH(Presentación!$C$1,Tabla24[[#Headers],[Enero]:[Diciembre]],0),1,MATCH(Presentación!$C$2,Tabla24[[#Headers],[Enero]:[Diciembre]],0)-MATCH(Presentación!$C$1,Tabla24[[#Headers],[Enero]:[Diciembre]],0)+1)),IF(VLOOKUP(Agropecuaria!A36,Tabla24[[ID]:[Operación]],7,0)="Promedio",AVERAGE(OFFSET(Tabla24[[#Headers],[Operación]],MATCH(Agropecuaria!A36,Tabla24[ID],0),MATCH(Presentación!$C$1,Tabla24[[#Headers],[Enero]:[Diciembre]],0),1,MATCH(Presentación!$C$2,Tabla24[[#Headers],[Enero]:[Diciembre]],0)-MATCH(Presentación!$C$1,Tabla24[[#Headers],[Enero]:[Diciembre]],0)+1)),IF(VLOOKUP(Agropecuaria!A36,Tabla24[[ID]:[Operación]],7,0)="Acumulativo",IF(ISTEXT(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f>
        <v>2500</v>
      </c>
      <c r="G36" s="86" t="s">
        <v>192</v>
      </c>
      <c r="H36" s="87" t="s">
        <v>694</v>
      </c>
      <c r="I36" s="42">
        <f>IF(VLOOKUP($A36,Tabla243[],MATCH(Agropecuaria!I$14,Tabla243[#Headers],0),0)="","",VLOOKUP($A36,Tabla243[],MATCH(Agropecuaria!I$14,Tabla243[#Headers],0),0))</f>
        <v>846</v>
      </c>
      <c r="J36" s="42">
        <f>IF(VLOOKUP($A36,Tabla243[],MATCH(Agropecuaria!J$14,Tabla243[#Headers],0),0)="","",VLOOKUP($A36,Tabla243[],MATCH(Agropecuaria!J$14,Tabla243[#Headers],0),0))</f>
        <v>1065</v>
      </c>
      <c r="K36" s="42">
        <f>IF(VLOOKUP($A36,Tabla243[],MATCH(Agropecuaria!K$14,Tabla243[#Headers],0),0)="","",VLOOKUP($A36,Tabla243[],MATCH(Agropecuaria!K$14,Tabla243[#Headers],0),0))</f>
        <v>1182</v>
      </c>
      <c r="L36" s="42">
        <v>1358</v>
      </c>
      <c r="M36" s="42">
        <v>1501</v>
      </c>
      <c r="N36" s="42">
        <v>1456</v>
      </c>
      <c r="O36" s="42">
        <v>1696</v>
      </c>
      <c r="P36" s="42">
        <v>1476</v>
      </c>
      <c r="Q36" s="42">
        <v>1716</v>
      </c>
      <c r="R36" s="42" t="str">
        <f>IF(VLOOKUP($A36,Tabla243[],MATCH(Agropecuaria!R$14,Tabla243[#Headers],0),0)="","",VLOOKUP($A36,Tabla243[],MATCH(Agropecuaria!R$14,Tabla243[#Headers],0),0))</f>
        <v/>
      </c>
      <c r="S36" s="42" t="str">
        <f>IF(VLOOKUP($A36,Tabla243[],MATCH(Agropecuaria!S$14,Tabla243[#Headers],0),0)="","",VLOOKUP($A36,Tabla243[],MATCH(Agropecuaria!S$14,Tabla243[#Headers],0),0))</f>
        <v/>
      </c>
      <c r="T36" s="42" t="str">
        <f>IF(VLOOKUP($A36,Tabla243[],MATCH(Agropecuaria!T$14,Tabla243[#Headers],0),0)="","",VLOOKUP($A36,Tabla243[],MATCH(Agropecuaria!T$14,Tabla243[#Headers],0),0))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4888</v>
      </c>
      <c r="V36" s="44">
        <f ca="1">IF(OR(Presentación!$C$1="",Presentación!$C$2=""),"-",IF(OR(OR(U36="",U36="-"),F36=0),"N/A",IF(U36/F36&gt;1,1,U36/F36)))</f>
        <v>1</v>
      </c>
      <c r="W36" s="88" t="s">
        <v>715</v>
      </c>
      <c r="X36" s="88" t="s">
        <v>716</v>
      </c>
      <c r="Y36" s="89" t="s">
        <v>717</v>
      </c>
      <c r="Z36" s="89" t="s">
        <v>718</v>
      </c>
    </row>
    <row r="37" spans="1:26" ht="150" customHeight="1" thickBot="1" x14ac:dyDescent="0.25">
      <c r="A37" s="62" t="s">
        <v>533</v>
      </c>
      <c r="B37" s="83" t="s">
        <v>534</v>
      </c>
      <c r="C37" s="84" t="s">
        <v>535</v>
      </c>
      <c r="D37" s="81" t="s">
        <v>536</v>
      </c>
      <c r="E37" s="82" t="s">
        <v>76</v>
      </c>
      <c r="F37" s="41">
        <f ca="1">IF(OR(Presentación!$C$1="",Presentación!$C$2=""),"-",IF(Presentación!$C$1=Presentación!$C$2,VLOOKUP(Agropecuaria!A37,Tabla24[],MATCH(Presentación!$C$1,Tabla24[#Headers],0),0),IF(VLOOKUP(Agropecuaria!A37,Tabla24[[ID]:[Operación]],7,0)="Suma",SUM(OFFSET(Tabla24[[#Headers],[Operación]],MATCH(Agropecuaria!A37,Tabla24[ID],0),MATCH(Presentación!$C$1,Tabla24[[#Headers],[Enero]:[Diciembre]],0),1,MATCH(Presentación!$C$2,Tabla24[[#Headers],[Enero]:[Diciembre]],0)-MATCH(Presentación!$C$1,Tabla24[[#Headers],[Enero]:[Diciembre]],0)+1)),IF(VLOOKUP(Agropecuaria!A37,Tabla24[[ID]:[Operación]],7,0)="Promedio",AVERAGE(OFFSET(Tabla24[[#Headers],[Operación]],MATCH(Agropecuaria!A37,Tabla24[ID],0),MATCH(Presentación!$C$1,Tabla24[[#Headers],[Enero]:[Diciembre]],0),1,MATCH(Presentación!$C$2,Tabla24[[#Headers],[Enero]:[Diciembre]],0)-MATCH(Presentación!$C$1,Tabla24[[#Headers],[Enero]:[Diciembre]],0)+1)),IF(VLOOKUP(Agropecuaria!A37,Tabla24[[ID]:[Operación]],7,0)="Acumulativo",IF(ISTEXT(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f>
        <v>9</v>
      </c>
      <c r="G37" s="86" t="s">
        <v>192</v>
      </c>
      <c r="H37" s="87" t="s">
        <v>694</v>
      </c>
      <c r="I37" s="42">
        <f>IF(VLOOKUP($A37,Tabla243[],MATCH(Agropecuaria!I$14,Tabla243[#Headers],0),0)="","",VLOOKUP($A37,Tabla243[],MATCH(Agropecuaria!I$14,Tabla243[#Headers],0),0))</f>
        <v>2</v>
      </c>
      <c r="J37" s="42">
        <f>IF(VLOOKUP($A37,Tabla243[],MATCH(Agropecuaria!J$14,Tabla243[#Headers],0),0)="","",VLOOKUP($A37,Tabla243[],MATCH(Agropecuaria!J$14,Tabla243[#Headers],0),0))</f>
        <v>2</v>
      </c>
      <c r="K37" s="42">
        <f>IF(VLOOKUP($A37,Tabla243[],MATCH(Agropecuaria!K$14,Tabla243[#Headers],0),0)="","",VLOOKUP($A37,Tabla243[],MATCH(Agropecuaria!K$14,Tabla243[#Headers],0),0))</f>
        <v>5</v>
      </c>
      <c r="L37" s="42">
        <v>3</v>
      </c>
      <c r="M37" s="42">
        <v>2</v>
      </c>
      <c r="N37" s="42">
        <v>0</v>
      </c>
      <c r="O37" s="42">
        <v>1</v>
      </c>
      <c r="P37" s="42">
        <v>0</v>
      </c>
      <c r="Q37" s="42">
        <v>0</v>
      </c>
      <c r="R37" s="42" t="str">
        <f>IF(VLOOKUP($A37,Tabla243[],MATCH(Agropecuaria!R$14,Tabla243[#Headers],0),0)="","",VLOOKUP($A37,Tabla243[],MATCH(Agropecuaria!R$14,Tabla243[#Headers],0),0))</f>
        <v/>
      </c>
      <c r="S37" s="42" t="str">
        <f>IF(VLOOKUP($A37,Tabla243[],MATCH(Agropecuaria!S$14,Tabla243[#Headers],0),0)="","",VLOOKUP($A37,Tabla243[],MATCH(Agropecuaria!S$14,Tabla243[#Headers],0),0))</f>
        <v/>
      </c>
      <c r="T37" s="42" t="str">
        <f>IF(VLOOKUP($A37,Tabla243[],MATCH(Agropecuaria!T$14,Tabla243[#Headers],0),0)="","",VLOOKUP($A37,Tabla243[],MATCH(Agropecuaria!T$14,Tabla243[#Headers],0),0))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1</v>
      </c>
      <c r="V37" s="44">
        <f ca="1">IF(OR(Presentación!$C$1="",Presentación!$C$2=""),"-",IF(OR(OR(U37="",U37="-"),F37=0),"N/A",IF(U37/F37&gt;1,1,U37/F37)))</f>
        <v>0.1111111111111111</v>
      </c>
      <c r="W37" s="88" t="s">
        <v>715</v>
      </c>
      <c r="X37" s="82" t="s">
        <v>719</v>
      </c>
      <c r="Y37" s="89" t="s">
        <v>720</v>
      </c>
      <c r="Z37" s="89" t="s">
        <v>718</v>
      </c>
    </row>
  </sheetData>
  <mergeCells count="75">
    <mergeCell ref="B8:Z8"/>
    <mergeCell ref="B5:Z5"/>
    <mergeCell ref="B6:G6"/>
    <mergeCell ref="H6:V6"/>
    <mergeCell ref="W6:Z6"/>
    <mergeCell ref="B7:Z7"/>
    <mergeCell ref="G15:G16"/>
    <mergeCell ref="H15:H16"/>
    <mergeCell ref="B9:Z10"/>
    <mergeCell ref="B11:Z12"/>
    <mergeCell ref="B13:B14"/>
    <mergeCell ref="C13:G13"/>
    <mergeCell ref="H13:H14"/>
    <mergeCell ref="I13:V13"/>
    <mergeCell ref="W13:W14"/>
    <mergeCell ref="X13:X14"/>
    <mergeCell ref="Y13:Y14"/>
    <mergeCell ref="Z13:Z14"/>
    <mergeCell ref="Z15:Z16"/>
    <mergeCell ref="W15:W16"/>
    <mergeCell ref="X15:X16"/>
    <mergeCell ref="Y15:Y16"/>
    <mergeCell ref="B30:B34"/>
    <mergeCell ref="C30:C34"/>
    <mergeCell ref="B15:B22"/>
    <mergeCell ref="C15:C16"/>
    <mergeCell ref="C17:C18"/>
    <mergeCell ref="C19:C20"/>
    <mergeCell ref="C21:C22"/>
    <mergeCell ref="H21:H22"/>
    <mergeCell ref="B23:B28"/>
    <mergeCell ref="C23:C24"/>
    <mergeCell ref="C25:C26"/>
    <mergeCell ref="C27:C28"/>
    <mergeCell ref="G21:G22"/>
    <mergeCell ref="W17:W18"/>
    <mergeCell ref="X17:X18"/>
    <mergeCell ref="Y17:Y18"/>
    <mergeCell ref="Z17:Z18"/>
    <mergeCell ref="G30:G34"/>
    <mergeCell ref="H30:H34"/>
    <mergeCell ref="G23:G24"/>
    <mergeCell ref="H23:H24"/>
    <mergeCell ref="G25:G26"/>
    <mergeCell ref="H25:H26"/>
    <mergeCell ref="G27:G28"/>
    <mergeCell ref="H27:H28"/>
    <mergeCell ref="G17:G18"/>
    <mergeCell ref="H17:H18"/>
    <mergeCell ref="G19:G20"/>
    <mergeCell ref="H19:H20"/>
    <mergeCell ref="W19:W20"/>
    <mergeCell ref="X19:X20"/>
    <mergeCell ref="Y19:Y20"/>
    <mergeCell ref="Z19:Z20"/>
    <mergeCell ref="W21:W22"/>
    <mergeCell ref="X21:X22"/>
    <mergeCell ref="Y21:Y22"/>
    <mergeCell ref="Z21:Z22"/>
    <mergeCell ref="W23:W24"/>
    <mergeCell ref="X23:X24"/>
    <mergeCell ref="Y23:Y24"/>
    <mergeCell ref="Z23:Z24"/>
    <mergeCell ref="W25:W26"/>
    <mergeCell ref="X25:X26"/>
    <mergeCell ref="Y25:Y26"/>
    <mergeCell ref="Z25:Z26"/>
    <mergeCell ref="W27:W28"/>
    <mergeCell ref="X27:X28"/>
    <mergeCell ref="Y27:Y28"/>
    <mergeCell ref="Z27:Z28"/>
    <mergeCell ref="W30:W34"/>
    <mergeCell ref="X30:X34"/>
    <mergeCell ref="Y30:Y34"/>
    <mergeCell ref="Z30:Z34"/>
  </mergeCells>
  <dataValidations count="2">
    <dataValidation type="list" allowBlank="1" showInputMessage="1" showErrorMessage="1" sqref="G35:G37 G15:G30">
      <formula1>"A,B,C"</formula1>
    </dataValidation>
    <dataValidation type="list" allowBlank="1" showInputMessage="1" showErrorMessage="1" sqref="E15:E37">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LZ17"/>
  <sheetViews>
    <sheetView showGridLines="0" view="pageBreakPreview" topLeftCell="B1" zoomScale="20" zoomScaleNormal="60" zoomScaleSheetLayoutView="20" workbookViewId="0">
      <selection activeCell="E15" sqref="E15"/>
    </sheetView>
  </sheetViews>
  <sheetFormatPr baseColWidth="10" defaultRowHeight="15" x14ac:dyDescent="0.2"/>
  <cols>
    <col min="1" max="1" width="14"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4" width="17.85546875" style="14" hidden="1" customWidth="1"/>
    <col min="15" max="17" width="17.85546875" style="14" customWidth="1"/>
    <col min="18"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36" t="s">
        <v>16</v>
      </c>
      <c r="C5" s="237"/>
      <c r="D5" s="237"/>
      <c r="E5" s="237"/>
      <c r="F5" s="237"/>
      <c r="G5" s="237"/>
      <c r="H5" s="237"/>
      <c r="I5" s="237"/>
      <c r="J5" s="237"/>
      <c r="K5" s="237"/>
      <c r="L5" s="237"/>
      <c r="M5" s="237"/>
      <c r="N5" s="237"/>
      <c r="O5" s="237"/>
      <c r="P5" s="237"/>
      <c r="Q5" s="237"/>
      <c r="R5" s="237"/>
      <c r="S5" s="237"/>
      <c r="T5" s="237"/>
      <c r="U5" s="237"/>
      <c r="V5" s="237"/>
      <c r="W5" s="237"/>
      <c r="X5" s="237"/>
      <c r="Y5" s="237"/>
      <c r="Z5" s="238"/>
    </row>
    <row r="6" spans="1:1014" s="15" customFormat="1" ht="135" customHeight="1" thickBot="1" x14ac:dyDescent="0.3">
      <c r="A6" s="80"/>
      <c r="B6" s="239" t="s">
        <v>36</v>
      </c>
      <c r="C6" s="240"/>
      <c r="D6" s="240"/>
      <c r="E6" s="240"/>
      <c r="F6" s="240"/>
      <c r="G6" s="241"/>
      <c r="H6" s="239" t="s">
        <v>37</v>
      </c>
      <c r="I6" s="240"/>
      <c r="J6" s="240"/>
      <c r="K6" s="240"/>
      <c r="L6" s="240"/>
      <c r="M6" s="240"/>
      <c r="N6" s="240"/>
      <c r="O6" s="240"/>
      <c r="P6" s="240"/>
      <c r="Q6" s="240"/>
      <c r="R6" s="240"/>
      <c r="S6" s="240"/>
      <c r="T6" s="240"/>
      <c r="U6" s="240"/>
      <c r="V6" s="241"/>
      <c r="W6" s="240" t="s">
        <v>189</v>
      </c>
      <c r="X6" s="240"/>
      <c r="Y6" s="240"/>
      <c r="Z6" s="241"/>
    </row>
    <row r="7" spans="1:1014" ht="27" thickBot="1" x14ac:dyDescent="0.25">
      <c r="B7" s="242"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C7" s="243"/>
      <c r="D7" s="243"/>
      <c r="E7" s="243"/>
      <c r="F7" s="243"/>
      <c r="G7" s="243"/>
      <c r="H7" s="243"/>
      <c r="I7" s="243"/>
      <c r="J7" s="243"/>
      <c r="K7" s="243"/>
      <c r="L7" s="243"/>
      <c r="M7" s="243"/>
      <c r="N7" s="243"/>
      <c r="O7" s="243"/>
      <c r="P7" s="243"/>
      <c r="Q7" s="243"/>
      <c r="R7" s="243"/>
      <c r="S7" s="243"/>
      <c r="T7" s="243"/>
      <c r="U7" s="243"/>
      <c r="V7" s="243"/>
      <c r="W7" s="243"/>
      <c r="X7" s="243"/>
      <c r="Y7" s="243"/>
      <c r="Z7" s="244"/>
    </row>
    <row r="8" spans="1:1014" s="16" customFormat="1" ht="23.25" customHeight="1" x14ac:dyDescent="0.25">
      <c r="A8" s="23"/>
      <c r="B8" s="233" t="s">
        <v>730</v>
      </c>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1:1014" s="16" customFormat="1" ht="20.100000000000001" customHeight="1" x14ac:dyDescent="0.25">
      <c r="A9" s="23"/>
      <c r="B9" s="223" t="s">
        <v>17</v>
      </c>
      <c r="C9" s="224"/>
      <c r="D9" s="224"/>
      <c r="E9" s="224"/>
      <c r="F9" s="224"/>
      <c r="G9" s="224"/>
      <c r="H9" s="224"/>
      <c r="I9" s="224"/>
      <c r="J9" s="224"/>
      <c r="K9" s="224"/>
      <c r="L9" s="224"/>
      <c r="M9" s="224"/>
      <c r="N9" s="224"/>
      <c r="O9" s="224"/>
      <c r="P9" s="224"/>
      <c r="Q9" s="224"/>
      <c r="R9" s="224"/>
      <c r="S9" s="224"/>
      <c r="T9" s="224"/>
      <c r="U9" s="224"/>
      <c r="V9" s="224"/>
      <c r="W9" s="224"/>
      <c r="X9" s="224"/>
      <c r="Y9" s="224"/>
      <c r="Z9" s="225"/>
    </row>
    <row r="10" spans="1:1014" s="16" customFormat="1" ht="20.100000000000001" customHeight="1" x14ac:dyDescent="0.25">
      <c r="A10" s="23"/>
      <c r="B10" s="223"/>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5"/>
    </row>
    <row r="11" spans="1:1014" s="16" customFormat="1" ht="14.45" customHeight="1" x14ac:dyDescent="0.25">
      <c r="A11" s="23"/>
      <c r="B11" s="223" t="s">
        <v>676</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5"/>
      <c r="AA11" s="17"/>
    </row>
    <row r="12" spans="1:1014" s="16" customFormat="1" ht="15" customHeight="1" thickBot="1" x14ac:dyDescent="0.3">
      <c r="A12" s="23"/>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8"/>
      <c r="AA12" s="17"/>
    </row>
    <row r="13" spans="1:1014" ht="47.25" customHeight="1" thickBot="1" x14ac:dyDescent="0.25">
      <c r="B13" s="229" t="s">
        <v>38</v>
      </c>
      <c r="C13" s="229" t="s">
        <v>18</v>
      </c>
      <c r="D13" s="229"/>
      <c r="E13" s="229"/>
      <c r="F13" s="229"/>
      <c r="G13" s="229"/>
      <c r="H13" s="229" t="s">
        <v>19</v>
      </c>
      <c r="I13" s="231" t="str">
        <f>+IF(OR(Presentación!$C$1="",Presentación!$C$2=""),"Verificar los períodos",IF(Presentación!$C$1=Presentación!$C$2,"Informe de ejecución del mes de "&amp;Presentación!$C$1&amp;" del POA 2023","Informe de ejecución "&amp;Presentación!$C$1&amp;" - "&amp;Presentación!$C$2&amp;" del POA 2023"))</f>
        <v>Informe de ejecución Julio - Septiembre del POA 2023</v>
      </c>
      <c r="J13" s="231"/>
      <c r="K13" s="231"/>
      <c r="L13" s="231"/>
      <c r="M13" s="231"/>
      <c r="N13" s="231"/>
      <c r="O13" s="231"/>
      <c r="P13" s="231"/>
      <c r="Q13" s="231"/>
      <c r="R13" s="231"/>
      <c r="S13" s="231"/>
      <c r="T13" s="231"/>
      <c r="U13" s="231"/>
      <c r="V13" s="231"/>
      <c r="W13" s="229" t="s">
        <v>39</v>
      </c>
      <c r="X13" s="229" t="s">
        <v>40</v>
      </c>
      <c r="Y13" s="229" t="s">
        <v>20</v>
      </c>
      <c r="Z13" s="232" t="s">
        <v>41</v>
      </c>
      <c r="ALZ13" s="9"/>
    </row>
    <row r="14" spans="1:1014" s="16" customFormat="1" ht="63" customHeight="1" thickBot="1" x14ac:dyDescent="0.3">
      <c r="A14" s="23"/>
      <c r="B14" s="230"/>
      <c r="C14" s="19" t="s">
        <v>21</v>
      </c>
      <c r="D14" s="19" t="s">
        <v>42</v>
      </c>
      <c r="E14" s="19" t="s">
        <v>43</v>
      </c>
      <c r="F14" s="19" t="s">
        <v>22</v>
      </c>
      <c r="G14" s="19" t="s">
        <v>23</v>
      </c>
      <c r="H14" s="23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0"/>
      <c r="X14" s="230"/>
      <c r="Y14" s="230"/>
      <c r="Z14" s="229"/>
    </row>
    <row r="15" spans="1:1014" s="16" customFormat="1" ht="200.1" customHeight="1" thickBot="1" x14ac:dyDescent="0.3">
      <c r="A15" s="23" t="s">
        <v>537</v>
      </c>
      <c r="B15" s="268" t="s">
        <v>196</v>
      </c>
      <c r="C15" s="71" t="s">
        <v>166</v>
      </c>
      <c r="D15" s="71" t="s">
        <v>538</v>
      </c>
      <c r="E15" s="71" t="s">
        <v>76</v>
      </c>
      <c r="F15" s="41">
        <f ca="1">IF(OR(Presentación!$C$1="",Presentación!$C$2=""),"-",IF(Presentación!$C$1=Presentación!$C$2,VLOOKUP(Logística!A15,Tabla24[],MATCH(Presentación!$C$1,Tabla24[#Headers],0),0),IF(VLOOKUP(Logística!A15,Tabla24[[ID]:[Operación]],7,0)="Suma",SUM(OFFSET(Tabla24[[#Headers],[Operación]],MATCH(Logística!A15,Tabla24[ID],0),MATCH(Presentación!$C$1,Tabla24[[#Headers],[Enero]:[Diciembre]],0),1,MATCH(Presentación!$C$2,Tabla24[[#Headers],[Enero]:[Diciembre]],0)-MATCH(Presentación!$C$1,Tabla24[[#Headers],[Enero]:[Diciembre]],0)+1)),IF(VLOOKUP(Logística!A15,Tabla24[[ID]:[Operación]],7,0)="Promedio",AVERAGE(OFFSET(Tabla24[[#Headers],[Operación]],MATCH(Logística!A15,Tabla24[ID],0),MATCH(Presentación!$C$1,Tabla24[[#Headers],[Enero]:[Diciembre]],0),1,MATCH(Presentación!$C$2,Tabla24[[#Headers],[Enero]:[Diciembre]],0)-MATCH(Presentación!$C$1,Tabla24[[#Headers],[Enero]:[Diciembre]],0)+1)),IF(VLOOKUP(Logística!A15,Tabla24[[ID]:[Operación]],7,0)="Acumulativo",IF(ISTEXT(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f>
        <v>468</v>
      </c>
      <c r="G15" s="86" t="s">
        <v>192</v>
      </c>
      <c r="H15" s="87" t="s">
        <v>721</v>
      </c>
      <c r="I15" s="42">
        <f>IF(VLOOKUP($A15,Tabla243[],MATCH(Logística!I$14,Tabla243[#Headers],0),0)="","",VLOOKUP($A15,Tabla243[],MATCH(Logística!I$14,Tabla243[#Headers],0),0))</f>
        <v>177</v>
      </c>
      <c r="J15" s="42">
        <f>IF(VLOOKUP($A15,Tabla243[],MATCH(Logística!J$14,Tabla243[#Headers],0),0)="","",VLOOKUP($A15,Tabla243[],MATCH(Logística!J$14,Tabla243[#Headers],0),0))</f>
        <v>416</v>
      </c>
      <c r="K15" s="42">
        <f>IF(VLOOKUP($A15,Tabla243[],MATCH(Logística!K$14,Tabla243[#Headers],0),0)="","",VLOOKUP($A15,Tabla243[],MATCH(Logística!K$14,Tabla243[#Headers],0),0))</f>
        <v>412</v>
      </c>
      <c r="L15" s="42">
        <v>445</v>
      </c>
      <c r="M15" s="42">
        <v>366</v>
      </c>
      <c r="N15" s="42">
        <v>400</v>
      </c>
      <c r="O15" s="42">
        <v>484</v>
      </c>
      <c r="P15" s="42">
        <v>328</v>
      </c>
      <c r="Q15" s="42">
        <v>440</v>
      </c>
      <c r="R15" s="42" t="str">
        <f>IF(VLOOKUP($A15,Tabla243[],MATCH(Logística!R$14,Tabla243[#Headers],0),0)="","",VLOOKUP($A15,Tabla243[],MATCH(Logística!R$14,Tabla243[#Headers],0),0))</f>
        <v/>
      </c>
      <c r="S15" s="42" t="str">
        <f>IF(VLOOKUP($A15,Tabla243[],MATCH(Logística!S$14,Tabla243[#Headers],0),0)="","",VLOOKUP($A15,Tabla243[],MATCH(Logística!S$14,Tabla243[#Headers],0),0))</f>
        <v/>
      </c>
      <c r="T15" s="42" t="str">
        <f>IF(VLOOKUP($A15,Tabla243[],MATCH(Logística!T$14,Tabla243[#Headers],0),0)="","",VLOOKUP($A15,Tabla243[],MATCH(Logística!T$14,Tabla243[#Headers],0),0))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1252</v>
      </c>
      <c r="V15" s="44">
        <f ca="1">IF(OR(Presentación!$C$1="",Presentación!$C$2=""),"-",IF(OR(OR(U15="",U15="-"),F15=0),"N/A",IF(U15/F15&gt;1,1,U15/F15)))</f>
        <v>1</v>
      </c>
      <c r="W15" s="278" t="s">
        <v>724</v>
      </c>
      <c r="X15" s="280" t="s">
        <v>725</v>
      </c>
      <c r="Y15" s="87" t="s">
        <v>726</v>
      </c>
      <c r="Z15" s="76"/>
    </row>
    <row r="16" spans="1:1014" ht="200.1" customHeight="1" thickBot="1" x14ac:dyDescent="0.25">
      <c r="A16" s="62" t="s">
        <v>539</v>
      </c>
      <c r="B16" s="269"/>
      <c r="C16" s="71" t="s">
        <v>167</v>
      </c>
      <c r="D16" s="71" t="s">
        <v>540</v>
      </c>
      <c r="E16" s="71" t="s">
        <v>76</v>
      </c>
      <c r="F16" s="41">
        <f ca="1">IF(OR(Presentación!$C$1="",Presentación!$C$2=""),"-",IF(Presentación!$C$1=Presentación!$C$2,VLOOKUP(Logística!A16,Tabla24[],MATCH(Presentación!$C$1,Tabla24[#Headers],0),0),IF(VLOOKUP(Logística!A16,Tabla24[[ID]:[Operación]],7,0)="Suma",SUM(OFFSET(Tabla24[[#Headers],[Operación]],MATCH(Logística!A16,Tabla24[ID],0),MATCH(Presentación!$C$1,Tabla24[[#Headers],[Enero]:[Diciembre]],0),1,MATCH(Presentación!$C$2,Tabla24[[#Headers],[Enero]:[Diciembre]],0)-MATCH(Presentación!$C$1,Tabla24[[#Headers],[Enero]:[Diciembre]],0)+1)),IF(VLOOKUP(Logística!A16,Tabla24[[ID]:[Operación]],7,0)="Promedio",AVERAGE(OFFSET(Tabla24[[#Headers],[Operación]],MATCH(Logística!A16,Tabla24[ID],0),MATCH(Presentación!$C$1,Tabla24[[#Headers],[Enero]:[Diciembre]],0),1,MATCH(Presentación!$C$2,Tabla24[[#Headers],[Enero]:[Diciembre]],0)-MATCH(Presentación!$C$1,Tabla24[[#Headers],[Enero]:[Diciembre]],0)+1)),IF(VLOOKUP(Logística!A16,Tabla24[[ID]:[Operación]],7,0)="Acumulativo",IF(ISTEXT(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f>
        <v>700</v>
      </c>
      <c r="G16" s="86" t="s">
        <v>192</v>
      </c>
      <c r="H16" s="87" t="s">
        <v>722</v>
      </c>
      <c r="I16" s="42">
        <f>IF(VLOOKUP($A16,Tabla243[],MATCH(Logística!I$14,Tabla243[#Headers],0),0)="","",VLOOKUP($A16,Tabla243[],MATCH(Logística!I$14,Tabla243[#Headers],0),0))</f>
        <v>350</v>
      </c>
      <c r="J16" s="42">
        <f>IF(VLOOKUP($A16,Tabla243[],MATCH(Logística!J$14,Tabla243[#Headers],0),0)="","",VLOOKUP($A16,Tabla243[],MATCH(Logística!J$14,Tabla243[#Headers],0),0))</f>
        <v>353</v>
      </c>
      <c r="K16" s="42">
        <f>IF(VLOOKUP($A16,Tabla243[],MATCH(Logística!K$14,Tabla243[#Headers],0),0)="","",VLOOKUP($A16,Tabla243[],MATCH(Logística!K$14,Tabla243[#Headers],0),0))</f>
        <v>394</v>
      </c>
      <c r="L16" s="42">
        <v>388</v>
      </c>
      <c r="M16" s="42">
        <v>395</v>
      </c>
      <c r="N16" s="42">
        <v>365</v>
      </c>
      <c r="O16" s="42">
        <v>399</v>
      </c>
      <c r="P16" s="42">
        <v>369</v>
      </c>
      <c r="Q16" s="42">
        <v>429</v>
      </c>
      <c r="R16" s="42" t="str">
        <f>IF(VLOOKUP($A16,Tabla243[],MATCH(Logística!R$14,Tabla243[#Headers],0),0)="","",VLOOKUP($A16,Tabla243[],MATCH(Logística!R$14,Tabla243[#Headers],0),0))</f>
        <v/>
      </c>
      <c r="S16" s="42" t="str">
        <f>IF(VLOOKUP($A16,Tabla243[],MATCH(Logística!S$14,Tabla243[#Headers],0),0)="","",VLOOKUP($A16,Tabla243[],MATCH(Logística!S$14,Tabla243[#Headers],0),0))</f>
        <v/>
      </c>
      <c r="T16" s="42" t="str">
        <f>IF(VLOOKUP($A16,Tabla243[],MATCH(Logística!T$14,Tabla243[#Headers],0),0)="","",VLOOKUP($A16,Tabla243[],MATCH(Logística!T$14,Tabla243[#Headers],0),0))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1197</v>
      </c>
      <c r="V16" s="44">
        <f ca="1">IF(OR(Presentación!$C$1="",Presentación!$C$2=""),"-",IF(OR(OR(U16="",U16="-"),F16=0),"N/A",IF(U16/F16&gt;1,1,U16/F16)))</f>
        <v>1</v>
      </c>
      <c r="W16" s="279"/>
      <c r="X16" s="281"/>
      <c r="Y16" s="87" t="s">
        <v>727</v>
      </c>
      <c r="Z16" s="76"/>
    </row>
    <row r="17" spans="1:26" ht="200.1" customHeight="1" thickBot="1" x14ac:dyDescent="0.25">
      <c r="A17" s="62" t="s">
        <v>541</v>
      </c>
      <c r="B17" s="270"/>
      <c r="C17" s="71" t="s">
        <v>542</v>
      </c>
      <c r="D17" s="71" t="s">
        <v>543</v>
      </c>
      <c r="E17" s="71" t="s">
        <v>76</v>
      </c>
      <c r="F17" s="41">
        <f ca="1">IF(OR(Presentación!$C$1="",Presentación!$C$2=""),"-",IF(Presentación!$C$1=Presentación!$C$2,VLOOKUP(Logística!A17,Tabla24[],MATCH(Presentación!$C$1,Tabla24[#Headers],0),0),IF(VLOOKUP(Logística!A17,Tabla24[[ID]:[Operación]],7,0)="Suma",SUM(OFFSET(Tabla24[[#Headers],[Operación]],MATCH(Logística!A17,Tabla24[ID],0),MATCH(Presentación!$C$1,Tabla24[[#Headers],[Enero]:[Diciembre]],0),1,MATCH(Presentación!$C$2,Tabla24[[#Headers],[Enero]:[Diciembre]],0)-MATCH(Presentación!$C$1,Tabla24[[#Headers],[Enero]:[Diciembre]],0)+1)),IF(VLOOKUP(Logística!A17,Tabla24[[ID]:[Operación]],7,0)="Promedio",AVERAGE(OFFSET(Tabla24[[#Headers],[Operación]],MATCH(Logística!A17,Tabla24[ID],0),MATCH(Presentación!$C$1,Tabla24[[#Headers],[Enero]:[Diciembre]],0),1,MATCH(Presentación!$C$2,Tabla24[[#Headers],[Enero]:[Diciembre]],0)-MATCH(Presentación!$C$1,Tabla24[[#Headers],[Enero]:[Diciembre]],0)+1)),IF(VLOOKUP(Logística!A17,Tabla24[[ID]:[Operación]],7,0)="Acumulativo",IF(ISTEXT(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f>
        <v>0</v>
      </c>
      <c r="G17" s="86" t="s">
        <v>192</v>
      </c>
      <c r="H17" s="90" t="s">
        <v>723</v>
      </c>
      <c r="I17" s="42">
        <f>IF(VLOOKUP($A17,Tabla243[],MATCH(Logística!I$14,Tabla243[#Headers],0),0)="","",VLOOKUP($A17,Tabla243[],MATCH(Logística!I$14,Tabla243[#Headers],0),0))</f>
        <v>2</v>
      </c>
      <c r="J17" s="42">
        <f>IF(VLOOKUP($A17,Tabla243[],MATCH(Logística!J$14,Tabla243[#Headers],0),0)="","",VLOOKUP($A17,Tabla243[],MATCH(Logística!J$14,Tabla243[#Headers],0),0))</f>
        <v>0</v>
      </c>
      <c r="K17" s="42">
        <f>IF(VLOOKUP($A17,Tabla243[],MATCH(Logística!K$14,Tabla243[#Headers],0),0)="","",VLOOKUP($A17,Tabla243[],MATCH(Logística!K$14,Tabla243[#Headers],0),0))</f>
        <v>0</v>
      </c>
      <c r="L17" s="42">
        <v>0</v>
      </c>
      <c r="M17" s="42">
        <v>4</v>
      </c>
      <c r="N17" s="42">
        <v>2</v>
      </c>
      <c r="O17" s="42">
        <v>4</v>
      </c>
      <c r="P17" s="42">
        <v>6</v>
      </c>
      <c r="Q17" s="42">
        <v>2</v>
      </c>
      <c r="R17" s="42" t="str">
        <f>IF(VLOOKUP($A17,Tabla243[],MATCH(Logística!R$14,Tabla243[#Headers],0),0)="","",VLOOKUP($A17,Tabla243[],MATCH(Logística!R$14,Tabla243[#Headers],0),0))</f>
        <v/>
      </c>
      <c r="S17" s="42" t="str">
        <f>IF(VLOOKUP($A17,Tabla243[],MATCH(Logística!S$14,Tabla243[#Headers],0),0)="","",VLOOKUP($A17,Tabla243[],MATCH(Logística!S$14,Tabla243[#Headers],0),0))</f>
        <v/>
      </c>
      <c r="T17" s="42" t="str">
        <f>IF(VLOOKUP($A17,Tabla243[],MATCH(Logística!T$14,Tabla243[#Headers],0),0)="","",VLOOKUP($A17,Tabla243[],MATCH(Logística!T$14,Tabla243[#Headers],0),0))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v>
      </c>
      <c r="V17" s="44" t="str">
        <f ca="1">IF(OR(Presentación!$C$1="",Presentación!$C$2=""),"-",IF(OR(OR(U17="",U17="-"),F17=0),"N/A",IF(U17/F17&gt;1,1,U17/F17)))</f>
        <v>N/A</v>
      </c>
      <c r="W17" s="279"/>
      <c r="X17" s="282"/>
      <c r="Y17" s="90" t="s">
        <v>728</v>
      </c>
      <c r="Z17" s="76"/>
    </row>
  </sheetData>
  <mergeCells count="19">
    <mergeCell ref="B8:Z8"/>
    <mergeCell ref="B5:Z5"/>
    <mergeCell ref="B6:G6"/>
    <mergeCell ref="H6:V6"/>
    <mergeCell ref="W6:Z6"/>
    <mergeCell ref="B7:Z7"/>
    <mergeCell ref="B15:B17"/>
    <mergeCell ref="W15:W17"/>
    <mergeCell ref="X15: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E15:E17">
      <formula1>"Unidad,Porcentaje,Monetario"</formula1>
    </dataValidation>
    <dataValidation type="list" allowBlank="1" showInputMessage="1" showErrorMessage="1" sqref="G15:G17">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20</vt:i4>
      </vt:variant>
      <vt:variant>
        <vt:lpstr>Gráficos</vt:lpstr>
      </vt:variant>
      <vt:variant>
        <vt:i4>1</vt:i4>
      </vt:variant>
      <vt:variant>
        <vt:lpstr>Rangos con nombre</vt:lpstr>
      </vt:variant>
      <vt:variant>
        <vt:i4>15</vt:i4>
      </vt:variant>
    </vt:vector>
  </HeadingPairs>
  <TitlesOfParts>
    <vt:vector size="36" baseType="lpstr">
      <vt:lpstr>Presentación</vt:lpstr>
      <vt:lpstr>Importante</vt:lpstr>
      <vt:lpstr>Programación</vt:lpstr>
      <vt:lpstr>Ejecución</vt:lpstr>
      <vt:lpstr>Introducción</vt:lpstr>
      <vt:lpstr>Contenido</vt:lpstr>
      <vt:lpstr>SM</vt:lpstr>
      <vt:lpstr>Agropecuaria</vt:lpstr>
      <vt:lpstr>Logística</vt:lpstr>
      <vt:lpstr>Comercialización</vt:lpstr>
      <vt:lpstr>Programas</vt:lpstr>
      <vt:lpstr>Dirección Ejecutiva</vt:lpstr>
      <vt:lpstr>Comunicaciones</vt:lpstr>
      <vt:lpstr>NSSS</vt:lpstr>
      <vt:lpstr>P&amp;D</vt:lpstr>
      <vt:lpstr>TIC</vt:lpstr>
      <vt:lpstr>Jurídica</vt:lpstr>
      <vt:lpstr>DAF</vt:lpstr>
      <vt:lpstr>RRHH</vt:lpstr>
      <vt:lpstr>OAI</vt:lpstr>
      <vt:lpstr>Gráfico1</vt:lpstr>
      <vt:lpstr>Agropecuaria!Área_de_impresión</vt:lpstr>
      <vt:lpstr>Comercialización!Área_de_impresión</vt:lpstr>
      <vt:lpstr>Comunicaciones!Área_de_impresión</vt:lpstr>
      <vt:lpstr>DAF!Área_de_impresión</vt:lpstr>
      <vt:lpstr>'Dirección Ejecutiva'!Área_de_impresión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SM!Área_de_impresión</vt:lpstr>
      <vt:lpstr>TIC!Área_de_impresión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Albania de Jesus Diaz Lopez</cp:lastModifiedBy>
  <cp:lastPrinted>2023-10-17T18:32:42Z</cp:lastPrinted>
  <dcterms:created xsi:type="dcterms:W3CDTF">2021-05-03T15:11:20Z</dcterms:created>
  <dcterms:modified xsi:type="dcterms:W3CDTF">2023-10-17T18:38:35Z</dcterms:modified>
</cp:coreProperties>
</file>