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codeName="ThisWorkbook" defaultThemeVersion="166925"/>
  <mc:AlternateContent xmlns:mc="http://schemas.openxmlformats.org/markup-compatibility/2006">
    <mc:Choice Requires="x15">
      <x15ac:absPath xmlns:x15ac="http://schemas.microsoft.com/office/spreadsheetml/2010/11/ac" url="Z:\PPP\PPP - Seguimiento Plan Operativo Anual (POA)\2024\Informes de Seguimiento 2024\ABR-JUN\"/>
    </mc:Choice>
  </mc:AlternateContent>
  <xr:revisionPtr revIDLastSave="0" documentId="13_ncr:1_{A7A1FC6C-51DC-4A94-8764-CC01A86315C4}" xr6:coauthVersionLast="47" xr6:coauthVersionMax="47" xr10:uidLastSave="{00000000-0000-0000-0000-000000000000}"/>
  <bookViews>
    <workbookView xWindow="-120" yWindow="-120" windowWidth="20730" windowHeight="11160" firstSheet="12" activeTab="13" xr2:uid="{CF9275AD-3348-45D8-B841-BB68963AF3A0}"/>
  </bookViews>
  <sheets>
    <sheet name="Dirección de Gestión de Program" sheetId="6" r:id="rId1"/>
    <sheet name="Dirección de Abastecimiento, Di" sheetId="8" r:id="rId2"/>
    <sheet name="Dirección Administrativa Financ" sheetId="10" r:id="rId3"/>
    <sheet name="Departamento de Comunicaciones" sheetId="15" r:id="rId4"/>
    <sheet name=" Departamento de Normas, Sistem" sheetId="14" r:id="rId5"/>
    <sheet name="Planificación y Desarrollo" sheetId="16" r:id="rId6"/>
    <sheet name="Departamento Jurídico." sheetId="11" r:id="rId7"/>
    <sheet name=" Dirección Ejecutiva" sheetId="4" r:id="rId8"/>
    <sheet name="Departamento de Tecnologías de " sheetId="2" r:id="rId9"/>
    <sheet name="Departamento de Seguridad Milit" sheetId="13" r:id="rId10"/>
    <sheet name=" Dirección de Recursos Humanos" sheetId="5" r:id="rId11"/>
    <sheet name="Dirección de Comercialización" sheetId="7" r:id="rId12"/>
    <sheet name="Oficina de Acceso a la Informac" sheetId="3" r:id="rId13"/>
    <sheet name="Dirección Agropecuaria. Norma y" sheetId="9" r:id="rId14"/>
  </sheets>
  <definedNames>
    <definedName name="_xlnm.Print_Area" localSheetId="6">'Departamento Jurídico.'!$A$1:$AD$24</definedName>
    <definedName name="_xlnm.Print_Area" localSheetId="13">'Dirección Agropecuaria. Norma y'!$A$1:$P$61</definedName>
    <definedName name="_xlnm.Print_Area" localSheetId="12">'Oficina de Acceso a la Informac'!$A$1:$AC$14</definedName>
    <definedName name="_xlnm.Print_Area" localSheetId="5">'Planificación y Desarrollo'!$A$1:$P$32</definedName>
    <definedName name="_xlnm.Print_Titles" localSheetId="4">' Departamento de Normas, Sistem'!$9:$10</definedName>
    <definedName name="_xlnm.Print_Titles" localSheetId="10">' Dirección de Recursos Humanos'!$9:$10</definedName>
    <definedName name="_xlnm.Print_Titles" localSheetId="3">'Departamento de Comunicaciones'!$9:$10</definedName>
    <definedName name="_xlnm.Print_Titles" localSheetId="2">'Dirección Administrativa Financ'!$9:$10</definedName>
    <definedName name="_xlnm.Print_Titles" localSheetId="13">'Dirección Agropecuaria. Norma y'!$9:$10</definedName>
    <definedName name="_xlnm.Print_Titles" localSheetId="5">'Planificación y Desarrollo'!$9:$10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8" i="16" l="1"/>
  <c r="O27" i="16"/>
  <c r="N13" i="3" l="1"/>
  <c r="O12" i="11"/>
  <c r="O30" i="5"/>
  <c r="O32" i="5"/>
  <c r="O21" i="5"/>
  <c r="O22" i="5"/>
  <c r="O20" i="5"/>
  <c r="O16" i="16"/>
  <c r="O17" i="16"/>
  <c r="O18" i="16"/>
  <c r="O19" i="16"/>
  <c r="O20" i="16"/>
  <c r="O21" i="16"/>
  <c r="O22" i="16"/>
  <c r="O23" i="16"/>
  <c r="O24" i="16"/>
  <c r="O25" i="16"/>
  <c r="O26" i="16"/>
  <c r="O29" i="16"/>
  <c r="O30" i="16"/>
  <c r="O31" i="16"/>
  <c r="O15" i="16"/>
  <c r="O12" i="16"/>
  <c r="O13" i="16"/>
  <c r="O14" i="16"/>
  <c r="O11" i="16"/>
  <c r="O12" i="8" l="1"/>
  <c r="O11" i="8"/>
  <c r="O12" i="6"/>
  <c r="O11" i="6"/>
  <c r="O14" i="6"/>
  <c r="N12" i="3"/>
  <c r="N11" i="3"/>
  <c r="N26" i="15" l="1"/>
  <c r="N22" i="15"/>
  <c r="N23" i="15"/>
  <c r="N27" i="15" l="1"/>
  <c r="O19" i="5" l="1"/>
  <c r="O12" i="5"/>
  <c r="O13" i="5"/>
  <c r="O14" i="5"/>
  <c r="O15" i="5"/>
  <c r="O16" i="5"/>
  <c r="O17" i="5"/>
  <c r="O18" i="5"/>
  <c r="O23" i="5"/>
  <c r="O24" i="5"/>
  <c r="O25" i="5"/>
  <c r="O26" i="5"/>
  <c r="O27" i="5"/>
  <c r="O28" i="5"/>
  <c r="O29" i="5"/>
  <c r="O31" i="5"/>
  <c r="O11" i="5"/>
  <c r="O19" i="2" l="1"/>
  <c r="O12" i="4" l="1"/>
  <c r="O13" i="4"/>
  <c r="O14" i="4"/>
  <c r="O11" i="4"/>
  <c r="O13" i="11" l="1"/>
  <c r="O14" i="11"/>
  <c r="O15" i="11"/>
  <c r="O11" i="11"/>
  <c r="N11" i="14"/>
  <c r="O21" i="10" l="1"/>
  <c r="O12" i="10"/>
  <c r="O13" i="10"/>
  <c r="O14" i="10"/>
  <c r="O15" i="10"/>
  <c r="O16" i="10"/>
  <c r="O17" i="10"/>
  <c r="O18" i="10"/>
  <c r="O19" i="10"/>
  <c r="O20" i="10"/>
  <c r="O22" i="10"/>
  <c r="O23" i="10"/>
  <c r="O11" i="10"/>
  <c r="O13" i="8"/>
  <c r="O14" i="8"/>
  <c r="P11" i="14" l="1"/>
  <c r="T11" i="14"/>
  <c r="X11" i="14"/>
  <c r="AB11" i="14"/>
  <c r="AC11" i="14"/>
  <c r="N12" i="14"/>
  <c r="P12" i="14" s="1"/>
  <c r="T12" i="14"/>
  <c r="X12" i="14"/>
  <c r="AB12" i="14"/>
  <c r="AC12" i="14"/>
  <c r="N13" i="14"/>
  <c r="P13" i="14" s="1"/>
  <c r="T13" i="14"/>
  <c r="X13" i="14"/>
  <c r="AB13" i="14"/>
  <c r="AC13" i="14"/>
  <c r="N14" i="14"/>
  <c r="P14" i="14" s="1"/>
  <c r="T14" i="14"/>
  <c r="X14" i="14"/>
  <c r="AB14" i="14"/>
  <c r="AC14" i="14"/>
  <c r="Q31" i="5" l="1"/>
  <c r="Q24" i="5"/>
  <c r="Q22" i="5"/>
  <c r="Q21" i="5"/>
  <c r="O14" i="2" l="1"/>
  <c r="O15" i="2"/>
  <c r="O16" i="2"/>
  <c r="O17" i="2"/>
  <c r="O18" i="2"/>
  <c r="Q11" i="8" l="1"/>
  <c r="U11" i="8"/>
  <c r="Y11" i="8"/>
  <c r="AC11" i="8"/>
  <c r="AD11" i="8"/>
  <c r="Q12" i="8"/>
  <c r="U12" i="8"/>
  <c r="Y12" i="8"/>
  <c r="AC12" i="8"/>
  <c r="AD12" i="8"/>
  <c r="Q13" i="8"/>
  <c r="U13" i="8"/>
  <c r="Y13" i="8"/>
  <c r="AC13" i="8"/>
  <c r="AD13" i="8"/>
  <c r="Q14" i="8"/>
  <c r="U14" i="8"/>
  <c r="Y14" i="8"/>
  <c r="AC14" i="8"/>
  <c r="AD14" i="8"/>
  <c r="Q30" i="16" l="1"/>
  <c r="C39" i="16" s="1"/>
  <c r="C40" i="16" s="1"/>
  <c r="AD31" i="16" l="1"/>
  <c r="AC31" i="16"/>
  <c r="Y31" i="16"/>
  <c r="G31" i="16" s="1"/>
  <c r="Q31" i="16" s="1"/>
  <c r="U31" i="16"/>
  <c r="AD30" i="16"/>
  <c r="AC30" i="16"/>
  <c r="Y30" i="16"/>
  <c r="U30" i="16"/>
  <c r="AD29" i="16"/>
  <c r="AC29" i="16"/>
  <c r="Y29" i="16"/>
  <c r="G29" i="16" s="1"/>
  <c r="Q29" i="16" s="1"/>
  <c r="U29" i="16"/>
  <c r="AD28" i="16"/>
  <c r="AC28" i="16"/>
  <c r="Y28" i="16"/>
  <c r="G28" i="16" s="1"/>
  <c r="Q28" i="16" s="1"/>
  <c r="U28" i="16"/>
  <c r="AD27" i="16"/>
  <c r="AC27" i="16"/>
  <c r="Y27" i="16"/>
  <c r="G27" i="16" s="1"/>
  <c r="Q27" i="16" s="1"/>
  <c r="U27" i="16"/>
  <c r="AD26" i="16"/>
  <c r="AC26" i="16"/>
  <c r="Y26" i="16"/>
  <c r="G26" i="16" s="1"/>
  <c r="Q26" i="16" s="1"/>
  <c r="U26" i="16"/>
  <c r="AD25" i="16"/>
  <c r="AC25" i="16"/>
  <c r="Y25" i="16"/>
  <c r="G25" i="16" s="1"/>
  <c r="Q25" i="16" s="1"/>
  <c r="U25" i="16"/>
  <c r="AD24" i="16"/>
  <c r="AC24" i="16"/>
  <c r="Y24" i="16"/>
  <c r="G24" i="16" s="1"/>
  <c r="Q24" i="16" s="1"/>
  <c r="U24" i="16"/>
  <c r="AD23" i="16"/>
  <c r="AC23" i="16"/>
  <c r="Y23" i="16"/>
  <c r="G23" i="16" s="1"/>
  <c r="Q23" i="16" s="1"/>
  <c r="U23" i="16"/>
  <c r="AD22" i="16"/>
  <c r="Y22" i="16"/>
  <c r="G22" i="16" s="1"/>
  <c r="Q22" i="16" s="1"/>
  <c r="C38" i="16" s="1"/>
  <c r="U22" i="16"/>
  <c r="AD21" i="16"/>
  <c r="AC21" i="16"/>
  <c r="Y21" i="16"/>
  <c r="G21" i="16" s="1"/>
  <c r="Q21" i="16" s="1"/>
  <c r="U21" i="16"/>
  <c r="AD20" i="16"/>
  <c r="AC20" i="16"/>
  <c r="Y20" i="16"/>
  <c r="G20" i="16" s="1"/>
  <c r="Q20" i="16" s="1"/>
  <c r="C37" i="16" s="1"/>
  <c r="U20" i="16"/>
  <c r="AD19" i="16"/>
  <c r="AC19" i="16"/>
  <c r="Y19" i="16"/>
  <c r="G19" i="16" s="1"/>
  <c r="Q19" i="16" s="1"/>
  <c r="U19" i="16"/>
  <c r="AD18" i="16"/>
  <c r="AC18" i="16"/>
  <c r="Y18" i="16"/>
  <c r="G18" i="16" s="1"/>
  <c r="Q18" i="16" s="1"/>
  <c r="U18" i="16"/>
  <c r="AD17" i="16"/>
  <c r="AC17" i="16"/>
  <c r="Y17" i="16"/>
  <c r="G17" i="16" s="1"/>
  <c r="Q17" i="16" s="1"/>
  <c r="U17" i="16"/>
  <c r="AD16" i="16"/>
  <c r="AC16" i="16"/>
  <c r="Y16" i="16"/>
  <c r="G16" i="16" s="1"/>
  <c r="Q16" i="16" s="1"/>
  <c r="U16" i="16"/>
  <c r="AD15" i="16"/>
  <c r="AC15" i="16"/>
  <c r="Y15" i="16"/>
  <c r="G15" i="16" s="1"/>
  <c r="Q15" i="16" s="1"/>
  <c r="C36" i="16" s="1"/>
  <c r="U15" i="16"/>
  <c r="AD14" i="16"/>
  <c r="AC14" i="16"/>
  <c r="Y14" i="16"/>
  <c r="G14" i="16" s="1"/>
  <c r="Q14" i="16" s="1"/>
  <c r="U14" i="16"/>
  <c r="AD13" i="16"/>
  <c r="AC13" i="16"/>
  <c r="Y13" i="16"/>
  <c r="G13" i="16" s="1"/>
  <c r="Q13" i="16" s="1"/>
  <c r="U13" i="16"/>
  <c r="AD12" i="16"/>
  <c r="AC12" i="16"/>
  <c r="Y12" i="16"/>
  <c r="G12" i="16" s="1"/>
  <c r="Q12" i="16" s="1"/>
  <c r="U12" i="16"/>
  <c r="AD11" i="16"/>
  <c r="AC11" i="16"/>
  <c r="Y11" i="16"/>
  <c r="G11" i="16" s="1"/>
  <c r="Q11" i="16" s="1"/>
  <c r="C35" i="16" s="1"/>
  <c r="U11" i="16"/>
  <c r="J31" i="16"/>
  <c r="I31" i="16"/>
  <c r="I30" i="16"/>
  <c r="I29" i="16"/>
  <c r="J28" i="16"/>
  <c r="I28" i="16"/>
  <c r="J27" i="16"/>
  <c r="I27" i="16"/>
  <c r="J26" i="16"/>
  <c r="I26" i="16"/>
  <c r="J25" i="16"/>
  <c r="I25" i="16"/>
  <c r="J24" i="16"/>
  <c r="I24" i="16"/>
  <c r="J23" i="16"/>
  <c r="I23" i="16"/>
  <c r="J22" i="16"/>
  <c r="I22" i="16"/>
  <c r="J21" i="16"/>
  <c r="I21" i="16"/>
  <c r="J20" i="16"/>
  <c r="I20" i="16"/>
  <c r="J19" i="16"/>
  <c r="I19" i="16"/>
  <c r="J18" i="16"/>
  <c r="I18" i="16"/>
  <c r="J17" i="16"/>
  <c r="I17" i="16"/>
  <c r="J16" i="16"/>
  <c r="I16" i="16"/>
  <c r="J15" i="16"/>
  <c r="I15" i="16"/>
  <c r="J14" i="16"/>
  <c r="I14" i="16"/>
  <c r="J13" i="16"/>
  <c r="I13" i="16"/>
  <c r="J12" i="16"/>
  <c r="I12" i="16"/>
  <c r="J11" i="16"/>
  <c r="I11" i="16"/>
  <c r="Q22" i="10" l="1"/>
  <c r="O11" i="7" l="1"/>
  <c r="C23" i="6" l="1"/>
  <c r="O11" i="2" l="1"/>
  <c r="Q11" i="2" s="1"/>
  <c r="AC27" i="15" l="1"/>
  <c r="AB27" i="15"/>
  <c r="X27" i="15"/>
  <c r="T27" i="15"/>
  <c r="P27" i="15"/>
  <c r="AC26" i="15"/>
  <c r="AB26" i="15"/>
  <c r="X26" i="15"/>
  <c r="T26" i="15"/>
  <c r="P26" i="15"/>
  <c r="AC25" i="15"/>
  <c r="AB25" i="15"/>
  <c r="X25" i="15"/>
  <c r="T25" i="15"/>
  <c r="N25" i="15"/>
  <c r="P25" i="15" s="1"/>
  <c r="C37" i="15" s="1"/>
  <c r="AC24" i="15"/>
  <c r="AB24" i="15"/>
  <c r="X24" i="15"/>
  <c r="T24" i="15"/>
  <c r="N24" i="15"/>
  <c r="P24" i="15" s="1"/>
  <c r="AC23" i="15"/>
  <c r="AB23" i="15"/>
  <c r="X23" i="15"/>
  <c r="T23" i="15"/>
  <c r="P23" i="15"/>
  <c r="C35" i="15" s="1"/>
  <c r="AC22" i="15"/>
  <c r="AB22" i="15"/>
  <c r="X22" i="15"/>
  <c r="T22" i="15"/>
  <c r="P22" i="15"/>
  <c r="AC21" i="15"/>
  <c r="AB21" i="15"/>
  <c r="X21" i="15"/>
  <c r="T21" i="15"/>
  <c r="N21" i="15"/>
  <c r="P21" i="15" s="1"/>
  <c r="AC20" i="15"/>
  <c r="AB20" i="15"/>
  <c r="X20" i="15"/>
  <c r="T20" i="15"/>
  <c r="N20" i="15"/>
  <c r="P20" i="15" s="1"/>
  <c r="AC19" i="15"/>
  <c r="AB19" i="15"/>
  <c r="X19" i="15"/>
  <c r="T19" i="15"/>
  <c r="N19" i="15"/>
  <c r="P19" i="15" s="1"/>
  <c r="AC18" i="15"/>
  <c r="AB18" i="15"/>
  <c r="X18" i="15"/>
  <c r="T18" i="15"/>
  <c r="N18" i="15"/>
  <c r="P18" i="15" s="1"/>
  <c r="AC17" i="15"/>
  <c r="AB17" i="15"/>
  <c r="X17" i="15"/>
  <c r="T17" i="15"/>
  <c r="N17" i="15"/>
  <c r="P17" i="15" s="1"/>
  <c r="AC16" i="15"/>
  <c r="AB16" i="15"/>
  <c r="X16" i="15"/>
  <c r="T16" i="15"/>
  <c r="N16" i="15"/>
  <c r="P16" i="15" s="1"/>
  <c r="AC15" i="15"/>
  <c r="AB15" i="15"/>
  <c r="X15" i="15"/>
  <c r="T15" i="15"/>
  <c r="N15" i="15"/>
  <c r="P15" i="15" s="1"/>
  <c r="AC14" i="15"/>
  <c r="AB14" i="15"/>
  <c r="X14" i="15"/>
  <c r="T14" i="15"/>
  <c r="N14" i="15"/>
  <c r="AC13" i="15"/>
  <c r="AB13" i="15"/>
  <c r="X13" i="15"/>
  <c r="T13" i="15"/>
  <c r="N13" i="15"/>
  <c r="P13" i="15" s="1"/>
  <c r="AC12" i="15"/>
  <c r="AB12" i="15"/>
  <c r="X12" i="15"/>
  <c r="T12" i="15"/>
  <c r="N12" i="15"/>
  <c r="P12" i="15" s="1"/>
  <c r="AC11" i="15"/>
  <c r="AB11" i="15"/>
  <c r="X11" i="15"/>
  <c r="T11" i="15"/>
  <c r="N11" i="15"/>
  <c r="P11" i="15" s="1"/>
  <c r="C38" i="15" l="1"/>
  <c r="C39" i="15" s="1"/>
  <c r="AC29" i="14"/>
  <c r="AB29" i="14"/>
  <c r="X29" i="14"/>
  <c r="T29" i="14"/>
  <c r="N29" i="14"/>
  <c r="P29" i="14" s="1"/>
  <c r="AC28" i="14"/>
  <c r="AB28" i="14"/>
  <c r="X28" i="14"/>
  <c r="T28" i="14"/>
  <c r="N28" i="14"/>
  <c r="P28" i="14" s="1"/>
  <c r="AC27" i="14"/>
  <c r="AB27" i="14"/>
  <c r="X27" i="14"/>
  <c r="T27" i="14"/>
  <c r="N27" i="14"/>
  <c r="P27" i="14" s="1"/>
  <c r="AC26" i="14"/>
  <c r="AB26" i="14"/>
  <c r="X26" i="14"/>
  <c r="T26" i="14"/>
  <c r="N26" i="14"/>
  <c r="P26" i="14" s="1"/>
  <c r="AC25" i="14"/>
  <c r="AB25" i="14"/>
  <c r="X25" i="14"/>
  <c r="T25" i="14"/>
  <c r="N25" i="14"/>
  <c r="P25" i="14" s="1"/>
  <c r="AC24" i="14"/>
  <c r="AB24" i="14"/>
  <c r="X24" i="14"/>
  <c r="T24" i="14"/>
  <c r="N24" i="14"/>
  <c r="P24" i="14" s="1"/>
  <c r="AC23" i="14"/>
  <c r="AB23" i="14"/>
  <c r="X23" i="14"/>
  <c r="T23" i="14"/>
  <c r="N23" i="14"/>
  <c r="P23" i="14" s="1"/>
  <c r="AC22" i="14"/>
  <c r="AB22" i="14"/>
  <c r="X22" i="14"/>
  <c r="T22" i="14"/>
  <c r="N22" i="14"/>
  <c r="P22" i="14" s="1"/>
  <c r="AC21" i="14"/>
  <c r="AB21" i="14"/>
  <c r="X21" i="14"/>
  <c r="T21" i="14"/>
  <c r="N21" i="14"/>
  <c r="P21" i="14" s="1"/>
  <c r="AC20" i="14"/>
  <c r="AB20" i="14"/>
  <c r="X20" i="14"/>
  <c r="T20" i="14"/>
  <c r="N20" i="14"/>
  <c r="P20" i="14" s="1"/>
  <c r="AC19" i="14"/>
  <c r="AB19" i="14"/>
  <c r="X19" i="14"/>
  <c r="T19" i="14"/>
  <c r="N19" i="14"/>
  <c r="P19" i="14" s="1"/>
  <c r="AC18" i="14"/>
  <c r="AB18" i="14"/>
  <c r="X18" i="14"/>
  <c r="T18" i="14"/>
  <c r="N18" i="14"/>
  <c r="P18" i="14" s="1"/>
  <c r="AC17" i="14"/>
  <c r="AB17" i="14"/>
  <c r="X17" i="14"/>
  <c r="T17" i="14"/>
  <c r="N17" i="14"/>
  <c r="P17" i="14" s="1"/>
  <c r="AC16" i="14"/>
  <c r="AB16" i="14"/>
  <c r="X16" i="14"/>
  <c r="T16" i="14"/>
  <c r="N16" i="14"/>
  <c r="P16" i="14" s="1"/>
  <c r="AC15" i="14"/>
  <c r="AB15" i="14"/>
  <c r="X15" i="14"/>
  <c r="T15" i="14"/>
  <c r="N15" i="14"/>
  <c r="P15" i="14" s="1"/>
  <c r="C37" i="14" l="1"/>
  <c r="AC15" i="13"/>
  <c r="AB15" i="13"/>
  <c r="X15" i="13"/>
  <c r="T15" i="13"/>
  <c r="N15" i="13"/>
  <c r="P15" i="13" s="1"/>
  <c r="AC14" i="13"/>
  <c r="AB14" i="13"/>
  <c r="X14" i="13"/>
  <c r="T14" i="13"/>
  <c r="N14" i="13"/>
  <c r="P14" i="13" s="1"/>
  <c r="AC13" i="13"/>
  <c r="AB13" i="13"/>
  <c r="X13" i="13"/>
  <c r="T13" i="13"/>
  <c r="N13" i="13"/>
  <c r="P13" i="13" s="1"/>
  <c r="AC12" i="13"/>
  <c r="AB12" i="13"/>
  <c r="X12" i="13"/>
  <c r="T12" i="13"/>
  <c r="N12" i="13"/>
  <c r="P12" i="13" s="1"/>
  <c r="AC11" i="13"/>
  <c r="AB11" i="13"/>
  <c r="X11" i="13"/>
  <c r="T11" i="13"/>
  <c r="N11" i="13"/>
  <c r="P11" i="13" s="1"/>
  <c r="C20" i="13" l="1"/>
  <c r="AD15" i="11"/>
  <c r="AC15" i="11"/>
  <c r="Y15" i="11"/>
  <c r="U15" i="11"/>
  <c r="Q15" i="11"/>
  <c r="C20" i="11" s="1"/>
  <c r="AD14" i="11"/>
  <c r="AC14" i="11"/>
  <c r="Y14" i="11"/>
  <c r="U14" i="11"/>
  <c r="Q14" i="11"/>
  <c r="AD13" i="11"/>
  <c r="AC13" i="11"/>
  <c r="Y13" i="11"/>
  <c r="U13" i="11"/>
  <c r="Q13" i="11"/>
  <c r="AD12" i="11"/>
  <c r="AC12" i="11"/>
  <c r="Y12" i="11"/>
  <c r="U12" i="11"/>
  <c r="Q12" i="11"/>
  <c r="AD11" i="11"/>
  <c r="AC11" i="11"/>
  <c r="Y11" i="11"/>
  <c r="U11" i="11"/>
  <c r="Q11" i="11"/>
  <c r="C19" i="11" l="1"/>
  <c r="C21" i="11" s="1"/>
  <c r="AC23" i="10"/>
  <c r="AB23" i="10"/>
  <c r="X23" i="10"/>
  <c r="T23" i="10"/>
  <c r="C35" i="10"/>
  <c r="AD22" i="10"/>
  <c r="AC22" i="10"/>
  <c r="Y22" i="10"/>
  <c r="U22" i="10"/>
  <c r="AD21" i="10"/>
  <c r="AC21" i="10"/>
  <c r="Y21" i="10"/>
  <c r="U21" i="10"/>
  <c r="Q21" i="10"/>
  <c r="C34" i="10" s="1"/>
  <c r="AD20" i="10"/>
  <c r="AC20" i="10"/>
  <c r="Y20" i="10"/>
  <c r="U20" i="10"/>
  <c r="Q20" i="10"/>
  <c r="C33" i="10" s="1"/>
  <c r="AD19" i="10"/>
  <c r="AC19" i="10"/>
  <c r="Y19" i="10"/>
  <c r="U19" i="10"/>
  <c r="Q19" i="10"/>
  <c r="C32" i="10" s="1"/>
  <c r="AD18" i="10"/>
  <c r="AC18" i="10"/>
  <c r="Y18" i="10"/>
  <c r="U18" i="10"/>
  <c r="Q18" i="10"/>
  <c r="AD17" i="10"/>
  <c r="AC17" i="10"/>
  <c r="Y17" i="10"/>
  <c r="U17" i="10"/>
  <c r="Q17" i="10"/>
  <c r="C31" i="10" s="1"/>
  <c r="AD16" i="10"/>
  <c r="AC16" i="10"/>
  <c r="Y16" i="10"/>
  <c r="U16" i="10"/>
  <c r="Q16" i="10"/>
  <c r="AD15" i="10"/>
  <c r="AC15" i="10"/>
  <c r="Y15" i="10"/>
  <c r="U15" i="10"/>
  <c r="Q15" i="10"/>
  <c r="AD14" i="10"/>
  <c r="AC14" i="10"/>
  <c r="Y14" i="10"/>
  <c r="U14" i="10"/>
  <c r="Q14" i="10"/>
  <c r="AC13" i="10"/>
  <c r="Y13" i="10"/>
  <c r="U13" i="10"/>
  <c r="Q13" i="10"/>
  <c r="C29" i="10" s="1"/>
  <c r="AC12" i="10"/>
  <c r="Y12" i="10"/>
  <c r="U12" i="10"/>
  <c r="Q12" i="10"/>
  <c r="C28" i="10" s="1"/>
  <c r="AD11" i="10"/>
  <c r="AC11" i="10"/>
  <c r="Y11" i="10"/>
  <c r="U11" i="10"/>
  <c r="Q11" i="10"/>
  <c r="C27" i="10" s="1"/>
  <c r="C30" i="10" l="1"/>
  <c r="C36" i="10" s="1"/>
  <c r="AD12" i="10"/>
  <c r="AD29" i="9"/>
  <c r="AC29" i="9"/>
  <c r="Y29" i="9"/>
  <c r="U29" i="9"/>
  <c r="O29" i="9"/>
  <c r="Q29" i="9" s="1"/>
  <c r="C42" i="9" s="1"/>
  <c r="AD28" i="9"/>
  <c r="AC28" i="9"/>
  <c r="Y28" i="9"/>
  <c r="U28" i="9"/>
  <c r="O28" i="9"/>
  <c r="Q28" i="9" s="1"/>
  <c r="AD27" i="9"/>
  <c r="AC27" i="9"/>
  <c r="Y27" i="9"/>
  <c r="U27" i="9"/>
  <c r="O27" i="9"/>
  <c r="Q27" i="9" s="1"/>
  <c r="AD26" i="9"/>
  <c r="AC26" i="9"/>
  <c r="Y26" i="9"/>
  <c r="U26" i="9"/>
  <c r="O26" i="9"/>
  <c r="Q26" i="9" s="1"/>
  <c r="AD25" i="9"/>
  <c r="AC25" i="9"/>
  <c r="Y25" i="9"/>
  <c r="U25" i="9"/>
  <c r="O25" i="9"/>
  <c r="Q25" i="9" s="1"/>
  <c r="C38" i="9" s="1"/>
  <c r="AD24" i="9"/>
  <c r="AC24" i="9"/>
  <c r="Y24" i="9"/>
  <c r="U24" i="9"/>
  <c r="O24" i="9"/>
  <c r="Q24" i="9" s="1"/>
  <c r="AD23" i="9"/>
  <c r="AC23" i="9"/>
  <c r="Y23" i="9"/>
  <c r="U23" i="9"/>
  <c r="O23" i="9"/>
  <c r="Q23" i="9" s="1"/>
  <c r="AD22" i="9"/>
  <c r="AC22" i="9"/>
  <c r="Y22" i="9"/>
  <c r="U22" i="9"/>
  <c r="O22" i="9"/>
  <c r="Q22" i="9" s="1"/>
  <c r="AD21" i="9"/>
  <c r="AC21" i="9"/>
  <c r="Y21" i="9"/>
  <c r="U21" i="9"/>
  <c r="O21" i="9"/>
  <c r="Q21" i="9" s="1"/>
  <c r="AD20" i="9"/>
  <c r="AC20" i="9"/>
  <c r="Y20" i="9"/>
  <c r="U20" i="9"/>
  <c r="O20" i="9"/>
  <c r="Q20" i="9" s="1"/>
  <c r="AD19" i="9"/>
  <c r="AC19" i="9"/>
  <c r="Y19" i="9"/>
  <c r="U19" i="9"/>
  <c r="O19" i="9"/>
  <c r="Q19" i="9" s="1"/>
  <c r="C35" i="9" s="1"/>
  <c r="AD18" i="9"/>
  <c r="AC18" i="9"/>
  <c r="Y18" i="9"/>
  <c r="U18" i="9"/>
  <c r="O18" i="9"/>
  <c r="Q18" i="9" s="1"/>
  <c r="AD17" i="9"/>
  <c r="AC17" i="9"/>
  <c r="Y17" i="9"/>
  <c r="U17" i="9"/>
  <c r="O17" i="9"/>
  <c r="Q17" i="9" s="1"/>
  <c r="AD16" i="9"/>
  <c r="AC16" i="9"/>
  <c r="Y16" i="9"/>
  <c r="U16" i="9"/>
  <c r="O16" i="9"/>
  <c r="Q16" i="9" s="1"/>
  <c r="AD15" i="9"/>
  <c r="AC15" i="9"/>
  <c r="Y15" i="9"/>
  <c r="U15" i="9"/>
  <c r="O15" i="9"/>
  <c r="Q15" i="9" s="1"/>
  <c r="AD14" i="9"/>
  <c r="AC14" i="9"/>
  <c r="Y14" i="9"/>
  <c r="U14" i="9"/>
  <c r="O14" i="9"/>
  <c r="Q14" i="9" s="1"/>
  <c r="AD13" i="9"/>
  <c r="AC13" i="9"/>
  <c r="Y13" i="9"/>
  <c r="U13" i="9"/>
  <c r="O13" i="9"/>
  <c r="Q13" i="9" s="1"/>
  <c r="AD12" i="9"/>
  <c r="AC12" i="9"/>
  <c r="Y12" i="9"/>
  <c r="U12" i="9"/>
  <c r="O12" i="9"/>
  <c r="Q12" i="9" s="1"/>
  <c r="AD11" i="9"/>
  <c r="AC11" i="9"/>
  <c r="Y11" i="9"/>
  <c r="U11" i="9"/>
  <c r="O11" i="9"/>
  <c r="Q11" i="9" s="1"/>
  <c r="C33" i="9" l="1"/>
  <c r="C32" i="9"/>
  <c r="C43" i="9" s="1"/>
  <c r="C34" i="9"/>
  <c r="AD11" i="2"/>
  <c r="AD14" i="7"/>
  <c r="AC14" i="7"/>
  <c r="Y14" i="7"/>
  <c r="U14" i="7"/>
  <c r="O14" i="7"/>
  <c r="Q14" i="7" s="1"/>
  <c r="AD13" i="7"/>
  <c r="AC13" i="7"/>
  <c r="Y13" i="7"/>
  <c r="U13" i="7"/>
  <c r="O13" i="7"/>
  <c r="Q13" i="7" s="1"/>
  <c r="AD12" i="7"/>
  <c r="AC12" i="7"/>
  <c r="Y12" i="7"/>
  <c r="U12" i="7"/>
  <c r="O12" i="7"/>
  <c r="Q12" i="7" s="1"/>
  <c r="C19" i="7" s="1"/>
  <c r="AD11" i="7"/>
  <c r="AC11" i="7"/>
  <c r="Y11" i="7"/>
  <c r="U11" i="7"/>
  <c r="Q11" i="7"/>
  <c r="C18" i="7" s="1"/>
  <c r="C22" i="7" l="1"/>
  <c r="AC18" i="6"/>
  <c r="O18" i="6"/>
  <c r="Q18" i="6" s="1"/>
  <c r="Y17" i="6"/>
  <c r="U17" i="6"/>
  <c r="O17" i="6"/>
  <c r="Q17" i="6" s="1"/>
  <c r="O16" i="6"/>
  <c r="Q16" i="6" s="1"/>
  <c r="AD15" i="6"/>
  <c r="Y15" i="6"/>
  <c r="O15" i="6"/>
  <c r="Q15" i="6" s="1"/>
  <c r="AD14" i="6"/>
  <c r="AC14" i="6"/>
  <c r="Y14" i="6"/>
  <c r="U14" i="6"/>
  <c r="Q14" i="6"/>
  <c r="AD13" i="6"/>
  <c r="AC13" i="6"/>
  <c r="Y13" i="6"/>
  <c r="O13" i="6"/>
  <c r="Q13" i="6" s="1"/>
  <c r="AD12" i="6"/>
  <c r="AC12" i="6"/>
  <c r="Y12" i="6"/>
  <c r="U12" i="6"/>
  <c r="Q12" i="6"/>
  <c r="AD11" i="6"/>
  <c r="AC11" i="6"/>
  <c r="Y11" i="6"/>
  <c r="Q11" i="6"/>
  <c r="AC32" i="5"/>
  <c r="Y32" i="5"/>
  <c r="U32" i="5"/>
  <c r="C45" i="5"/>
  <c r="AC31" i="5"/>
  <c r="Y31" i="5"/>
  <c r="U31" i="5"/>
  <c r="C44" i="5"/>
  <c r="AC30" i="5"/>
  <c r="Y30" i="5"/>
  <c r="U30" i="5"/>
  <c r="AC29" i="5"/>
  <c r="Y29" i="5"/>
  <c r="U29" i="5"/>
  <c r="P29" i="5"/>
  <c r="C43" i="5" s="1"/>
  <c r="AC28" i="5"/>
  <c r="Y28" i="5"/>
  <c r="U28" i="5"/>
  <c r="P28" i="5"/>
  <c r="AC27" i="5"/>
  <c r="Y27" i="5"/>
  <c r="U27" i="5"/>
  <c r="P27" i="5"/>
  <c r="C42" i="5" s="1"/>
  <c r="AC26" i="5"/>
  <c r="Y26" i="5"/>
  <c r="U26" i="5"/>
  <c r="P26" i="5"/>
  <c r="C41" i="5" s="1"/>
  <c r="AD25" i="5"/>
  <c r="AC25" i="5"/>
  <c r="U25" i="5"/>
  <c r="P25" i="5"/>
  <c r="AD24" i="5"/>
  <c r="AC24" i="5"/>
  <c r="Y24" i="5"/>
  <c r="U24" i="5"/>
  <c r="P24" i="5"/>
  <c r="AD23" i="5"/>
  <c r="AC23" i="5"/>
  <c r="Y23" i="5"/>
  <c r="U23" i="5"/>
  <c r="P23" i="5"/>
  <c r="C40" i="5" s="1"/>
  <c r="AD22" i="5"/>
  <c r="AC22" i="5"/>
  <c r="Y22" i="5"/>
  <c r="U22" i="5"/>
  <c r="P22" i="5"/>
  <c r="AD21" i="5"/>
  <c r="AC21" i="5"/>
  <c r="Y21" i="5"/>
  <c r="U21" i="5"/>
  <c r="P21" i="5"/>
  <c r="AD20" i="5"/>
  <c r="AC20" i="5"/>
  <c r="Y20" i="5"/>
  <c r="U20" i="5"/>
  <c r="P20" i="5"/>
  <c r="AD19" i="5"/>
  <c r="AC19" i="5"/>
  <c r="Y19" i="5"/>
  <c r="U19" i="5"/>
  <c r="P19" i="5"/>
  <c r="AD18" i="5"/>
  <c r="AC18" i="5"/>
  <c r="Y18" i="5"/>
  <c r="U18" i="5"/>
  <c r="P18" i="5"/>
  <c r="AD17" i="5"/>
  <c r="AC17" i="5"/>
  <c r="Y17" i="5"/>
  <c r="U17" i="5"/>
  <c r="P17" i="5"/>
  <c r="AD16" i="5"/>
  <c r="AC16" i="5"/>
  <c r="Y16" i="5"/>
  <c r="U16" i="5"/>
  <c r="P16" i="5"/>
  <c r="AD15" i="5"/>
  <c r="AC15" i="5"/>
  <c r="Y15" i="5"/>
  <c r="U15" i="5"/>
  <c r="P15" i="5"/>
  <c r="AD14" i="5"/>
  <c r="AC14" i="5"/>
  <c r="Y14" i="5"/>
  <c r="U14" i="5"/>
  <c r="P14" i="5"/>
  <c r="AD13" i="5"/>
  <c r="AC13" i="5"/>
  <c r="Y13" i="5"/>
  <c r="U13" i="5"/>
  <c r="P13" i="5"/>
  <c r="AD12" i="5"/>
  <c r="AC12" i="5"/>
  <c r="Y12" i="5"/>
  <c r="U12" i="5"/>
  <c r="P12" i="5"/>
  <c r="AD11" i="5"/>
  <c r="AC11" i="5"/>
  <c r="Y11" i="5"/>
  <c r="U11" i="5"/>
  <c r="C46" i="5" l="1"/>
  <c r="P11" i="5"/>
  <c r="C36" i="5" s="1"/>
  <c r="AD30" i="5"/>
  <c r="AD31" i="5"/>
  <c r="AD27" i="5"/>
  <c r="AD32" i="5"/>
  <c r="AD29" i="5"/>
  <c r="AD28" i="5"/>
  <c r="AD26" i="5"/>
  <c r="AD14" i="4"/>
  <c r="AC14" i="4"/>
  <c r="Y14" i="4"/>
  <c r="U14" i="4"/>
  <c r="Q14" i="4"/>
  <c r="AD13" i="4"/>
  <c r="AC13" i="4"/>
  <c r="Y13" i="4"/>
  <c r="U13" i="4"/>
  <c r="Q13" i="4"/>
  <c r="AD12" i="4"/>
  <c r="AC12" i="4"/>
  <c r="Y12" i="4"/>
  <c r="U12" i="4"/>
  <c r="Q12" i="4"/>
  <c r="AD11" i="4"/>
  <c r="AC11" i="4"/>
  <c r="Y11" i="4"/>
  <c r="U11" i="4"/>
  <c r="Q11" i="4"/>
  <c r="C18" i="4" s="1"/>
  <c r="C21" i="4" l="1"/>
  <c r="AC12" i="3"/>
  <c r="AB12" i="3"/>
  <c r="X12" i="3"/>
  <c r="T12" i="3"/>
  <c r="P12" i="3"/>
  <c r="AC11" i="3"/>
  <c r="AB11" i="3"/>
  <c r="X11" i="3"/>
  <c r="T11" i="3"/>
  <c r="P11" i="3"/>
  <c r="B17" i="3" l="1"/>
  <c r="T13" i="3"/>
  <c r="X13" i="3" s="1"/>
  <c r="AB13" i="3" s="1"/>
  <c r="AC13" i="3" s="1"/>
  <c r="P13" i="3"/>
  <c r="B18" i="3" s="1"/>
  <c r="AD19" i="2"/>
  <c r="AC19" i="2"/>
  <c r="Y19" i="2"/>
  <c r="U19" i="2"/>
  <c r="Q19" i="2"/>
  <c r="AD18" i="2"/>
  <c r="AC18" i="2"/>
  <c r="Y18" i="2"/>
  <c r="U18" i="2"/>
  <c r="Q18" i="2"/>
  <c r="AD17" i="2"/>
  <c r="AC17" i="2"/>
  <c r="Y17" i="2"/>
  <c r="U17" i="2"/>
  <c r="Q17" i="2"/>
  <c r="AD16" i="2"/>
  <c r="AC16" i="2"/>
  <c r="Y16" i="2"/>
  <c r="U16" i="2"/>
  <c r="Q16" i="2"/>
  <c r="AD15" i="2"/>
  <c r="AC15" i="2"/>
  <c r="Y15" i="2"/>
  <c r="U15" i="2"/>
  <c r="Q15" i="2"/>
  <c r="AD14" i="2"/>
  <c r="AC14" i="2"/>
  <c r="Y14" i="2"/>
  <c r="U14" i="2"/>
  <c r="Q14" i="2"/>
  <c r="C23" i="2" s="1"/>
  <c r="AD13" i="2"/>
  <c r="AC13" i="2"/>
  <c r="Y13" i="2"/>
  <c r="U13" i="2"/>
  <c r="O13" i="2"/>
  <c r="Q13" i="2" s="1"/>
  <c r="AD12" i="2"/>
  <c r="AC12" i="2"/>
  <c r="Y12" i="2"/>
  <c r="U12" i="2"/>
  <c r="O12" i="2"/>
  <c r="Q12" i="2" s="1"/>
  <c r="C22" i="2" s="1"/>
  <c r="AC11" i="2"/>
  <c r="Y11" i="2"/>
  <c r="U11" i="2"/>
  <c r="B19" i="3" l="1"/>
  <c r="C26" i="2"/>
  <c r="C24" i="2"/>
  <c r="C25" i="2"/>
</calcChain>
</file>

<file path=xl/sharedStrings.xml><?xml version="1.0" encoding="utf-8"?>
<sst xmlns="http://schemas.openxmlformats.org/spreadsheetml/2006/main" count="1716" uniqueCount="675">
  <si>
    <t>RESULTADOS ESPERADOS</t>
  </si>
  <si>
    <t>PRODUCTO</t>
  </si>
  <si>
    <t>DESCRIPCIÓN</t>
  </si>
  <si>
    <t>INDICADOR
PRODUCCIÓN</t>
  </si>
  <si>
    <t>TIPO DE INDICADOR</t>
  </si>
  <si>
    <t>PRIORIDAD</t>
  </si>
  <si>
    <t>Recopilar y analizar información, elaborar contenido de calidad y difundir en medios internos y externos.</t>
  </si>
  <si>
    <t>Cobertura de Actividades.</t>
  </si>
  <si>
    <t>No. de coberturas de actividades.</t>
  </si>
  <si>
    <t>Unidad</t>
  </si>
  <si>
    <t>A</t>
  </si>
  <si>
    <t xml:space="preserve">Difundir informaciones institucionales y mantener un buen posicionamiento de la imagen de la Institución. </t>
  </si>
  <si>
    <t>Actualización del Portal Institucional.</t>
  </si>
  <si>
    <t>No. de publicaciones en el portal institucional.</t>
  </si>
  <si>
    <t>Publicaciones en Redes Sociales.</t>
  </si>
  <si>
    <t>No. de publicaciones en redes sociales.</t>
  </si>
  <si>
    <t>Elaboración de la Revista Institucional.</t>
  </si>
  <si>
    <t>No. de revistas elaboradas.</t>
  </si>
  <si>
    <t>Elaboración de Cápsula Informativa.</t>
  </si>
  <si>
    <t>No. de cápsulas informativas.</t>
  </si>
  <si>
    <t>B</t>
  </si>
  <si>
    <t>Difusión de Informaciones Institucionales a Medios de Comunicación.</t>
  </si>
  <si>
    <t>No. de informaciones institucionales enviadas a medios de comunicación.</t>
  </si>
  <si>
    <t>Colocación de Publicidad Institucional.</t>
  </si>
  <si>
    <t>No. de contratos de publicidad realizados.</t>
  </si>
  <si>
    <t>Creación y difusión de Campañas Especiales.</t>
  </si>
  <si>
    <t>No. de campañas especiales.</t>
  </si>
  <si>
    <t xml:space="preserve">Realización de Maestría de Ceremonias </t>
  </si>
  <si>
    <t xml:space="preserve">No. de maestrías realizadas </t>
  </si>
  <si>
    <t>Coordinación de visitas del Director Ejecutivo a medios de comunicación.</t>
  </si>
  <si>
    <t>No. de visitas del Director Ejecutivo a medios de comunicación.</t>
  </si>
  <si>
    <t>Difundir informaciones institucionales a nuestro público interno y externo.</t>
  </si>
  <si>
    <t>Actualización del Mural Institucional.</t>
  </si>
  <si>
    <t>No. de actualizaciones del mural institucional.</t>
  </si>
  <si>
    <t>Informar a nuestros directores y encargados de las noticias del sector Agropecuario Nacional y otras de interés.</t>
  </si>
  <si>
    <t>Realización de Síntesis Diaria de Información.</t>
  </si>
  <si>
    <t>No. de síntesis diarias de información.</t>
  </si>
  <si>
    <t xml:space="preserve">Promocionar los programas institucionales, puntos de ventas, productos disponibles, precios y  ofertas. </t>
  </si>
  <si>
    <t>Promoción de Programas Institucionales.</t>
  </si>
  <si>
    <t>No. de promociones creadas.</t>
  </si>
  <si>
    <t>Medir los resultados obtenidos a través de la difusión de la información.</t>
  </si>
  <si>
    <t>Monitoreo de las Publicaciones.</t>
  </si>
  <si>
    <t>No. de monitoreos de publicaciones.</t>
  </si>
  <si>
    <t>Medir el posicionamiento de la marca del INESPRE.</t>
  </si>
  <si>
    <t>Encuesta de
posicionamiento de la
marca INESPRE.</t>
  </si>
  <si>
    <t>% de aceptación de
la ciudadanía.</t>
  </si>
  <si>
    <t>Porcentaje</t>
  </si>
  <si>
    <t xml:space="preserve"> Asegurar que las actividades se lleven a cabo de manera organizada, con buena presencia y garantizando un servicio eficiente, cumpliendo con todos los requisitos de las Máximas Autoridades.</t>
  </si>
  <si>
    <t>Asistencia protocolar en diferentes reuniones y otros eventos institucionales.</t>
  </si>
  <si>
    <t>% de solicitudes que han sido respondidas.</t>
  </si>
  <si>
    <t>Organización de eventos institucionales.</t>
  </si>
  <si>
    <t>%. de eventos</t>
  </si>
  <si>
    <t>Trimestre 2</t>
  </si>
  <si>
    <t>Trimestre 3</t>
  </si>
  <si>
    <t>Trimestre 4</t>
  </si>
  <si>
    <t>Abril</t>
  </si>
  <si>
    <t>Mayo</t>
  </si>
  <si>
    <t>Junio</t>
  </si>
  <si>
    <t>Total T2</t>
  </si>
  <si>
    <t>Julio</t>
  </si>
  <si>
    <t>Agosto</t>
  </si>
  <si>
    <t>Septiembre</t>
  </si>
  <si>
    <t>Total T3</t>
  </si>
  <si>
    <t>Octubre</t>
  </si>
  <si>
    <t>Noviembre</t>
  </si>
  <si>
    <t>Diciembre</t>
  </si>
  <si>
    <t>Total T4</t>
  </si>
  <si>
    <t>Crear soluciones integrales para la gestión de sus operaciones con eficiencia y transparencia.</t>
  </si>
  <si>
    <t>Aplicaciones/Servicios Web.</t>
  </si>
  <si>
    <t>Actualización de Plugins de ultimas versiones para la pagina Institucional.</t>
  </si>
  <si>
    <t>Nuevas aplicaciones de desarrollo "In-House"</t>
  </si>
  <si>
    <t>Mantenimiento y Mejoras a aplicaciones existentes</t>
  </si>
  <si>
    <t>Aumentar la cobertura  de los Servicios TIC</t>
  </si>
  <si>
    <t>Implementación del servicio (ROL) de Actualización de Servidores (WSUS) para nuestros servidores Windows.</t>
  </si>
  <si>
    <t>Implementar la buena practica de un servicio de Actualizacion de Servidores (WSUS) para mantener actualizados de manera eficiente nuestros servidores.</t>
  </si>
  <si>
    <t>Aumento de recursos para ampliación de servicios digitales.</t>
  </si>
  <si>
    <t>Expansión del espacio en disco asignado al File-Server (2da. Etapa)</t>
  </si>
  <si>
    <t>Dar continuidad a las Operaciones y Contingencia TIC</t>
  </si>
  <si>
    <t>Traslado de la Contingencia Off-Site al DataCenter del Estado Dominicano.</t>
  </si>
  <si>
    <t xml:space="preserve">Traslado de la Contingencia Off-Site de la localidad actual en “Los Silos” al DataCenter del Estado Dominicano. </t>
  </si>
  <si>
    <t>Mejorar la seguridad de los equipos por medio de nuestro sistema de seguridad.</t>
  </si>
  <si>
    <t>Optimización Infraestructura TIC</t>
  </si>
  <si>
    <t>Instalación de computadoras modernas para mejorar y optimizar las funciones  diarias de los usuarios de la institución</t>
  </si>
  <si>
    <t>Red Wifi Institucional, Inespre Herrera.</t>
  </si>
  <si>
    <t>Instalacion de una red wifi Institucional donde los empleados puedan acceder a los servicios de la institucion desde sus telefonos y Laptops.</t>
  </si>
  <si>
    <t>Actualización Seguridad equipos usuarios finales (EndPoints) - 2023</t>
  </si>
  <si>
    <t xml:space="preserve">Cumplir con todo lo establecido en la Ley 200-04 de Libre Acceso a la Información Pública .                       </t>
  </si>
  <si>
    <t>Respuesta a las solicitudes ciudadanos y cumplimiento de las publicaciones.</t>
  </si>
  <si>
    <t>% de respuestas a solicitudes</t>
  </si>
  <si>
    <t xml:space="preserve">% de publificaciones </t>
  </si>
  <si>
    <t>Garantizar el cumplimiento del Plan de Trabajo de la CIGCN en concordancia con lo establecido por el órgano rector en la materia y el Sistema de Gestión Integrado de la Institución.</t>
  </si>
  <si>
    <t>Cumplimiento de todas las actividades contempladas en el Plan de Trabajo 2024 de la CIGCN.</t>
  </si>
  <si>
    <t>% de ejecución de las actividades del Plan de Trabajo de la CIGCN.</t>
  </si>
  <si>
    <t>Tomar decisiones de impacto para la Institución y la ciudadanía, estableciendo, creando y aprobando regulaciones, presupuestos, adquisiciones, cambios, entre otros.</t>
  </si>
  <si>
    <t>Directorio Ejecutivo.</t>
  </si>
  <si>
    <t>No. de encuentros programados.</t>
  </si>
  <si>
    <t>Dar seguimiento al cumplimiento  eficaz de los planes, proyectos, normas y procesos de nuevas regulaciones.</t>
  </si>
  <si>
    <t>STAFF Ejecutivo.</t>
  </si>
  <si>
    <t>No. de reuniones.</t>
  </si>
  <si>
    <t>Garantizar un sector agropecuario más productivo y eficiente para asegurar el abastecimiento oportuno de los productos a la población.</t>
  </si>
  <si>
    <t>Reuniones con el Ministro de Agricultura.</t>
  </si>
  <si>
    <t>No. de encuentros con la MAE.</t>
  </si>
  <si>
    <t>Encuentros con  productores.</t>
  </si>
  <si>
    <t>Planificar las necesidades de personal de la entidad a fin de optimizar la distribución de la carga de trabajo y las compensaciones de los servidores públicos en el año en curso.</t>
  </si>
  <si>
    <t>Evaluación la distribución de carga de trabajo y las compensaciones realizando las recomendaciones identificadas</t>
  </si>
  <si>
    <t>Plantilla planificación RR.HH</t>
  </si>
  <si>
    <t>Velar por el cumplimiento de las normativas vigentes relacionadas con la seguridad y salud ocupacional de los servidores público en el 2024.</t>
  </si>
  <si>
    <t>Registros y descuentos aplicados</t>
  </si>
  <si>
    <t>No. de reportes de inclusión y exclusiones al PBS</t>
  </si>
  <si>
    <t xml:space="preserve"> Jornadas médicas preventivas</t>
  </si>
  <si>
    <t xml:space="preserve">No. de jornadas medicas </t>
  </si>
  <si>
    <t>Charlas educativas de salud preventivas y seguridad social.</t>
  </si>
  <si>
    <t>No. de charlas educativas de salud preventivas y seguridad social ejecutadas</t>
  </si>
  <si>
    <t>Informe de gestión de capsulas y charlas educativas</t>
  </si>
  <si>
    <t>No. de informes realizados.</t>
  </si>
  <si>
    <t>Cumplir con la aplicación de las disposiciones de los organismos rectores en materia de Relaciones Laborales y Sociales.</t>
  </si>
  <si>
    <t>Tramitación de beneficios laborales.</t>
  </si>
  <si>
    <t xml:space="preserve">Informe seguimiento de pago prestaciones laborales y derechos adquiridos. </t>
  </si>
  <si>
    <t>Informe trimestral de prestaciones laborales y derechos adquiridos, pagadas y no pagadas.</t>
  </si>
  <si>
    <t>Informe resultados de prestaciones laborales y derechos adquiridos.</t>
  </si>
  <si>
    <t>Solicitudes de pagos de TSS.</t>
  </si>
  <si>
    <t>No. de solicitudes de pago realizadas a la TSS.</t>
  </si>
  <si>
    <t>Encuesta de Clima Organizacional.</t>
  </si>
  <si>
    <t xml:space="preserve">1. Informe de resultados encuesta Clima Organizacional por el MAP.
</t>
  </si>
  <si>
    <t>Realizar la adecuación y actualización de expedientes de personal activo e inactivo durante el año 2024</t>
  </si>
  <si>
    <t xml:space="preserve">Levantamiento de expedientes de personal activo </t>
  </si>
  <si>
    <t>Informe cumplimiento sobre actualización de expedientes</t>
  </si>
  <si>
    <t>Digitalización de los expedientes del personal inactivo</t>
  </si>
  <si>
    <t>% de digitalización de expediente de personal inactivo.</t>
  </si>
  <si>
    <t>Digitalización de los expedientes del personal activo</t>
  </si>
  <si>
    <t>% de digitalización de expediente de personal activo.</t>
  </si>
  <si>
    <t>Tramitar los pagos de la nómina tantos a empleados como a beneficiarios de descuentos por el Sistema para la Gestión Financiera del Estado (SIGEF).</t>
  </si>
  <si>
    <t>Pago de nómina en el  Sistema de Información de la Gestión Financiera (SIGEF)</t>
  </si>
  <si>
    <t>No. de cofirmación virtual</t>
  </si>
  <si>
    <t>Captar servidores que reúnan las características y requisitos necesarios en el cumplimiento de la planificación de personal 2024</t>
  </si>
  <si>
    <t>Planificación, organización y ejecución de los concursos públicos para cargos de carrera administrativa</t>
  </si>
  <si>
    <t>Informe cumplimiento concursos públicos</t>
  </si>
  <si>
    <t>Gestion de ingresos, promociones y ascensos de personal</t>
  </si>
  <si>
    <t>% de movimiento de personal</t>
  </si>
  <si>
    <t>Inducción del personal de nuevo ingreso</t>
  </si>
  <si>
    <t>No.  de inducciones de personal</t>
  </si>
  <si>
    <t>Gestionar los acuerdos y evaluación del desempeño acorde a las metas establecidas en cumplimiento de las normativas vigentes del año 2024 para mejorar resultados esperados de los colaboradores.</t>
  </si>
  <si>
    <t>Formalización acuerdos del desempeño entre colaborador y supervisor</t>
  </si>
  <si>
    <t>Plantilla reporte acuerdo del desempeño remitido al MAP</t>
  </si>
  <si>
    <t>Evaluación acuerdos del desempeño</t>
  </si>
  <si>
    <t xml:space="preserve">
1. Informe técnico evaluación del desempeño.
</t>
  </si>
  <si>
    <t>Mejorar las competencias  de los colaboradores a través de las capacitaciones, acorde a los  resultados de la detección de necesidades de formación.</t>
  </si>
  <si>
    <t>Plan de capacitación 2024 .</t>
  </si>
  <si>
    <t>Plan de capacitación aprobado.</t>
  </si>
  <si>
    <t xml:space="preserve">Ejecución del plan de capacitación anual </t>
  </si>
  <si>
    <t>%  de ejcución del plan de capacitación anual.</t>
  </si>
  <si>
    <t>Orientar al personal en relación de subsistemas de Recursos Humanos, con el objetivo de realizar una gestión eficiente, oportuna y eficaz .</t>
  </si>
  <si>
    <t>Asesoría y tramitación en materia de Recursos Humanos al personal</t>
  </si>
  <si>
    <t>Informes semestrales de gestión</t>
  </si>
  <si>
    <t>Fortalecer la estandarización de los procesos del área de Recursos Humanos a fin de optimizar el servicio institucional durante el 2024.</t>
  </si>
  <si>
    <t>Fomentar la ejecución de los procesos ajustando la estandarización de los subsistemas de Recursos Humanos</t>
  </si>
  <si>
    <t>Informes de resultados semestrales de gestión</t>
  </si>
  <si>
    <t>Llegar a las zonas más vulnerables y a la población de escasos recursos económicos del país con una canasta básica agroalimentaria de calidad a bajos precios, con el propósito de garantizar seguridad alimentaria.</t>
  </si>
  <si>
    <t>Ejecución de Bodegas Móviles.</t>
  </si>
  <si>
    <t>No. de Bodegas Móviles Programadas.</t>
  </si>
  <si>
    <t>No. de Ciudadanos Beneficiados.</t>
  </si>
  <si>
    <t>Ejecución de Mercados de Productores.</t>
  </si>
  <si>
    <t>No. de Mercados de Productores Programados.</t>
  </si>
  <si>
    <t>Ejecución de Ferias Agropecuarias.</t>
  </si>
  <si>
    <t>No. de Ferias Agropecuarias Programadas.</t>
  </si>
  <si>
    <t>Participación en Ferias como invitado.</t>
  </si>
  <si>
    <t xml:space="preserve">No. de participaciones programadas </t>
  </si>
  <si>
    <t>Cumplir con las políticas de requerimientos de compras de los rubros agropecuarios para su venta y distribución en los canales de comercialización de acuerdo con lo establecido en los manuales de procedimientos.</t>
  </si>
  <si>
    <t>Requerimientos de Compras de Productos</t>
  </si>
  <si>
    <t xml:space="preserve">No. de Requerimientos de Compras de Productos </t>
  </si>
  <si>
    <t>Contribuir con la estabilización de los precios en los rubros agropecuarios comercializados en el mercado nacional.</t>
  </si>
  <si>
    <t xml:space="preserve"> Levantamiento de la  información para la fijación de Precios.</t>
  </si>
  <si>
    <t>No. de reporte de los precios establecidos a cada rubro agropecuario entregados a la Dirección Ejecutiva.</t>
  </si>
  <si>
    <t>Facilitar la comercialización directa entre el productor y el consumidor ofertando a la población productos aptos e inocuos a precios asequibles.</t>
  </si>
  <si>
    <t>Gestión de Proveedores.</t>
  </si>
  <si>
    <t>No. de productores beneficiados en los Mercados de Productores</t>
  </si>
  <si>
    <t>Ofertar a las Instituciones del Gobierno productos agropecuarios nutritivos y de alta calidad.</t>
  </si>
  <si>
    <t>Monto en Ventas.</t>
  </si>
  <si>
    <t>Monetario</t>
  </si>
  <si>
    <t>Total Acumulado</t>
  </si>
  <si>
    <t>Abastecer los canales de comercialización y almacenes regionales con productos agropecuarios en las comunidades de escasos recursos en el tiempo requerido.</t>
  </si>
  <si>
    <t>Abastecimiento de Bodegas Móviles.</t>
  </si>
  <si>
    <t>No. de Bodegas Móviles abastecidas.</t>
  </si>
  <si>
    <t>Abastecimiento de Mercados de Productores.</t>
  </si>
  <si>
    <t>No. de Mercados de Productores abastecidos.</t>
  </si>
  <si>
    <t xml:space="preserve">Ejecucion de Participaciones </t>
  </si>
  <si>
    <t xml:space="preserve">Capacitar a pequeños y medianos productores agropecuarios en estándares de calidad, inocuidad y comercialización,  para que estos sean más eficientes en sus labores de comercialización.  </t>
  </si>
  <si>
    <t>Capacitación a cooperativas y/o asociaciones de pequeños y medianos productores agropecuarios en estándares de calidad e Inocuidad y comercialización.</t>
  </si>
  <si>
    <t>No. de Talleres realizados.</t>
  </si>
  <si>
    <t xml:space="preserve">Productores capacitados </t>
  </si>
  <si>
    <t>Capacitar a Asociaciones y/o Cooperativas de Pequeños y Medianos Productores Agropecuarios en Manejo de Post Cosecha para que estos sean más eficientes en sus labores de Comercialización.</t>
  </si>
  <si>
    <t>Capacitación a Asociaciones y/o Cooperativas de Pequeños y Medianos Productores Agropecuarios en Manejo de Post Cosecha.</t>
  </si>
  <si>
    <t>No. de Productores capacitados.</t>
  </si>
  <si>
    <t>Capacitar a Asociaciones y/o Cooperativas de Pequeños y Medianos Productores Agropecuarios en Buenas Prácticas de Manipulación de Productos Agrícolas y Cárnicos. para que estos sean más eficientes en sus labores de Comercialización.</t>
  </si>
  <si>
    <t>Capacitación a Asociaciones y/o Cooperativas de Pequeños y Medianos Productores Agropecuarios en Buenas Prácticas de Manipulación de Productos Agrícolas y Cárnicos.</t>
  </si>
  <si>
    <t>Encuentros Regionales.</t>
  </si>
  <si>
    <t>Capacitar a Técnicos Agropecuarios sobre Aspectos de Control de Plagas y Buenas Prácticas de Recepción de Almacenamiento de Productos Agropecuarios. para que estos sean más eficientes en sus labores de Comercialización.</t>
  </si>
  <si>
    <t>Capacitación a Técnicos Agropecuarios sobre Aspectos de Control de Plagas y Buenas Prácticas de Recepción de Almacenamiento de Productos Agropecuarios.</t>
  </si>
  <si>
    <t>No. de Técnicos capacitados.</t>
  </si>
  <si>
    <t>Capacitara a Técnicos en Buenas Prácticas de Manipulación (BPM), Almacenamiento y Transporte de Productos Agropecuarios. para que estos sean más eficientes en sus labores de Comercialización.</t>
  </si>
  <si>
    <t>Capacitación a Técnicos en Buenas Prácticas de Manipulación (BPM), Almacenamiento y Transporte de Productos Agropecuarios.</t>
  </si>
  <si>
    <t xml:space="preserve">Capacitar a técnicos agropecuarios en manejo y llenado de boletín (MP1) en las diferentes actividades que realiza la institución. </t>
  </si>
  <si>
    <t xml:space="preserve">Capacitación a técnicos en manejo de productos y llenado de boletín cumpliendo con todos los criterios técnicos en cada actividad que se realiza. </t>
  </si>
  <si>
    <t>Talleres realizados.</t>
  </si>
  <si>
    <t xml:space="preserve">  </t>
  </si>
  <si>
    <t>Técnicos  capacitados.</t>
  </si>
  <si>
    <t xml:space="preserve">Programar la integración de asociaciones en procura de  mejorar  la economía,  fortalecer los conocimientos de las asociaciones en la comercialización de productos agropecuarios.  </t>
  </si>
  <si>
    <t>Encuentro regionales según las necesidades  sugeridas por las asociaciones</t>
  </si>
  <si>
    <t>Mantener controlada la presencia de plagas en todas las instalaciones de nuestra institución a nivel local y nacional.</t>
  </si>
  <si>
    <t>Programación de actividades de control de plagas.</t>
  </si>
  <si>
    <t xml:space="preserve">No. de actividades de controles de servicios de manejo de plagas </t>
  </si>
  <si>
    <t>Garantizar que las áreas utilizadas para la comercialización de los productos agrícola cumplen con los estándares de inocuidad.</t>
  </si>
  <si>
    <t>Validación y Verificación de Limpiezas y Desinfección en Áreas de Comercialización y de Productos.</t>
  </si>
  <si>
    <t>No. de Validaciones.</t>
  </si>
  <si>
    <t>Certificar las Condiciones Óptimas de los Productos Agropecuarios y Agroindustriales.</t>
  </si>
  <si>
    <t>Certificación de calidad de los productos agropecuarios con que opera el INESPRE (MP-1).</t>
  </si>
  <si>
    <t xml:space="preserve">No. de Certificaciones (MP-1) Análisis de Laboratorio de Productos Agropecuarios expedidos.                          </t>
  </si>
  <si>
    <t>Cumplir con la asistencia técnica en los programas de comercialización  aplicando las normas de calidad.</t>
  </si>
  <si>
    <t>Programación de visitas.</t>
  </si>
  <si>
    <t xml:space="preserve">No. de Visitas </t>
  </si>
  <si>
    <t>Ejecutar los procesos de adquisición de bienes y servicios, según el Plan de Compras, dando cumplimiento a la Ley 340-06.</t>
  </si>
  <si>
    <t>Clasificación de procesos, de acuerdo a umbrales correspondientes.</t>
  </si>
  <si>
    <t>Reporte mensual del Portal Transaccional de la DGCP</t>
  </si>
  <si>
    <t>Remitir oportunamente las documentaciones de procesos publicados en la DGCP a la Oficina de Libre Acceso a la Información.</t>
  </si>
  <si>
    <t>Similitud en Portal Transaccional y el Portal Institucional</t>
  </si>
  <si>
    <t>Reportes mensuales de documentación remitida a la OAI</t>
  </si>
  <si>
    <t xml:space="preserve">Asegurar el cumplimiento de los plazos y requerimientos del Sistema de Compras y Contrataciones </t>
  </si>
  <si>
    <t>Evaluaciones del SISCOMPRA</t>
  </si>
  <si>
    <t>Calificaciones trimestrales de la Institución</t>
  </si>
  <si>
    <t>Honrar los compromisos financieros de la Institución.</t>
  </si>
  <si>
    <t>Recepción de ingresos producto de las actividades de la Institución.</t>
  </si>
  <si>
    <t>No. de reportes mensuales de ingresos internos.</t>
  </si>
  <si>
    <t>Ejecución de los pagos de sueldos y otros compromisos al personal institucional.</t>
  </si>
  <si>
    <t>No. de relaciones de pagos de nómina.</t>
  </si>
  <si>
    <t>Ejecución de los pagos a suplidores.</t>
  </si>
  <si>
    <t>No. de relaciones de pagos a suplidores.</t>
  </si>
  <si>
    <t>Presentar las operaciones financieras de la Institución ante el Gobierno Central y la población.</t>
  </si>
  <si>
    <t>Estados Financieros Mensuales.</t>
  </si>
  <si>
    <t>No. de publicaciones de Estados Financieros.</t>
  </si>
  <si>
    <t>Reporte de Activos Fijos.</t>
  </si>
  <si>
    <t>No. de publicaciones de Reportes de Activos Fijos.</t>
  </si>
  <si>
    <t>Monitorear y controlar el presupuesto anual aprobado para la Institución.</t>
  </si>
  <si>
    <t>Informes Mensuales de Ejecución Presupuestaria</t>
  </si>
  <si>
    <t>No. de Informes ejecutados.</t>
  </si>
  <si>
    <r>
      <t>Proporcionar transporte a los colaboradores</t>
    </r>
    <r>
      <rPr>
        <sz val="10"/>
        <color rgb="FFFF0000"/>
        <rFont val="Calibri"/>
        <family val="2"/>
        <scheme val="minor"/>
      </rPr>
      <t xml:space="preserve"> </t>
    </r>
    <r>
      <rPr>
        <sz val="10"/>
        <rFont val="Calibri"/>
        <family val="2"/>
        <scheme val="minor"/>
      </rPr>
      <t>y áreas operativas del INESPRE.</t>
    </r>
  </si>
  <si>
    <t>Reporte mensual de uso de camiones.</t>
  </si>
  <si>
    <t>Garantizar la higiene en todas las áreas de la Institución.</t>
  </si>
  <si>
    <t>Limpieza de la Institución.</t>
  </si>
  <si>
    <t>% de limpieza de las áreas de la Institución.</t>
  </si>
  <si>
    <t>Mantener las instalaciones de la Institución en las condiciones apropiadas para el desarrollo de las operaciones, con los recursos disponibles</t>
  </si>
  <si>
    <t>Mantenimiento preventivo en todas las instalaciones de la Institución.</t>
  </si>
  <si>
    <t>% de Mantenimiento preventivo realizado.</t>
  </si>
  <si>
    <t>Reparación en todas las instalaciones de la Institución.</t>
  </si>
  <si>
    <t>% de Reparaciones realizadas.</t>
  </si>
  <si>
    <t>Dar cumplimiento a los procesos según la Ley que corresponda.</t>
  </si>
  <si>
    <t>Redacción de Contratos varios.</t>
  </si>
  <si>
    <t>% de Contratos ejecutados.</t>
  </si>
  <si>
    <t>Defensa legal a demandas  varias.</t>
  </si>
  <si>
    <t>%  de defensa de demandas.</t>
  </si>
  <si>
    <t>Redacción actas reunión de Directorio.</t>
  </si>
  <si>
    <t xml:space="preserve">No. de Actas redactadas </t>
  </si>
  <si>
    <t xml:space="preserve">Redacción de recibos de descargo por beneficios laborales. </t>
  </si>
  <si>
    <t>% de Recibos de descargos realizados.</t>
  </si>
  <si>
    <t>Cumplir con todos los acuerdos pautados.</t>
  </si>
  <si>
    <t>Redacción de Acuerdos de pago por prestaciones laborales.</t>
  </si>
  <si>
    <t>% de Acuerdos de pago ejecutados.</t>
  </si>
  <si>
    <t>Total Anual</t>
  </si>
  <si>
    <t>Prestar eficientemente la labor de seguridad a las distintas actividades y programas institucionales, así como las diferentes localidades regionales a nivel nacional.</t>
  </si>
  <si>
    <t>Seguridad Militar a las Plantas Físicas.</t>
  </si>
  <si>
    <t>No. de Servicios Realizados.</t>
  </si>
  <si>
    <t>Seguridad Militar a las Bodegas Móviles.</t>
  </si>
  <si>
    <t>Seguridad Militar a los Mercados de Productores.</t>
  </si>
  <si>
    <t>Seguridad Militar a los Funcionarios.</t>
  </si>
  <si>
    <t>Seguridad Militar a Camiones de Abastecimiento.</t>
  </si>
  <si>
    <t>Lograr el mejor funcionamiento de las actividades realizadas reduciendo los nivles de incidencias.</t>
  </si>
  <si>
    <t xml:space="preserve">Informe de incidencias </t>
  </si>
  <si>
    <t>No. de Informes sobre incidencias encontradas.</t>
  </si>
  <si>
    <t>Vigilar por el cumplimiento de las normas y seguimientos a los procesos de controles de gastos</t>
  </si>
  <si>
    <t>Informe de Validación y Cumplimiento Normativo.</t>
  </si>
  <si>
    <t>No. de Informes sobre la ejecución de los controles del gasto</t>
  </si>
  <si>
    <t xml:space="preserve"> Informe de revisión y validación de expedientes</t>
  </si>
  <si>
    <t xml:space="preserve">No. de Informes </t>
  </si>
  <si>
    <t xml:space="preserve">Garantizar que los  expedientes de pago cumplan con las normas y procesos establecidos. </t>
  </si>
  <si>
    <t>Revisión de contratos.</t>
  </si>
  <si>
    <t>No. de Informes</t>
  </si>
  <si>
    <t>Análisis y revisión de nómina.</t>
  </si>
  <si>
    <t>Revisión de expedientes administrativos financieros.</t>
  </si>
  <si>
    <t>No. de Informes.</t>
  </si>
  <si>
    <t>Fiscalizar las operaciones institucionales y velar por el cumplimiento de las normas y controles en dichos procesos.</t>
  </si>
  <si>
    <t>Informe Fiscalización de operaciones institucionales.</t>
  </si>
  <si>
    <t>Arqueo de Fondos Operacionales.</t>
  </si>
  <si>
    <t xml:space="preserve">Informes de revisión de cheques </t>
  </si>
  <si>
    <t xml:space="preserve"> Informe de Fiscalización y Val. de las. Operaciones Financieras en Bodegas Móviles.</t>
  </si>
  <si>
    <t>Informe fiscalización y val. operaciones Op/Finc. en Mercados  de Productores y ferias</t>
  </si>
  <si>
    <t>No. de Informes sobre las fiscalizaciones de los mercados y ferias</t>
  </si>
  <si>
    <t xml:space="preserve"> Inventario de Materiales y Suministros.</t>
  </si>
  <si>
    <t>No. de Inventarios  a  materiales y suministros.</t>
  </si>
  <si>
    <t>Fiscalización y Validación de Inventario de Productos.</t>
  </si>
  <si>
    <t>No. de Inventarios a Productos.</t>
  </si>
  <si>
    <t>Informe de Ingresos Mensuales de la Institución.</t>
  </si>
  <si>
    <t>No. de Informes de Ingresos.</t>
  </si>
  <si>
    <t>Informe de Pagos Electrónicos a Empleados.</t>
  </si>
  <si>
    <t>No. de Informes de Pagos Electrónicos.</t>
  </si>
  <si>
    <t>Fiscalización de Transferencias  Electrónicas (varias).</t>
  </si>
  <si>
    <t>No. de Informes de pagos por transferencia.</t>
  </si>
  <si>
    <t>Fiscalización de Expedientes para Fines de Pagos.</t>
  </si>
  <si>
    <t>No. de Informes de expedientes revisados.</t>
  </si>
  <si>
    <t>Fiscalización de Nómina Electrónica.</t>
  </si>
  <si>
    <t>No. de Informes de expedientes de nómina revisados.</t>
  </si>
  <si>
    <t>Verificación y Validación de Activos Fijos.</t>
  </si>
  <si>
    <t>No. de Verificaciones de Inventario de Activos Fijos.</t>
  </si>
  <si>
    <t>META t1</t>
  </si>
  <si>
    <t>META t3</t>
  </si>
  <si>
    <t>META t4</t>
  </si>
  <si>
    <t>% ejecutado</t>
  </si>
  <si>
    <t>Cumplir con todo lo establecido en la Ley 200-04 de Libre Acceso a la Información Pública.</t>
  </si>
  <si>
    <t>% Ejecutado</t>
  </si>
  <si>
    <t>Programa de venta a instituciones Gubernamentales (Ventas Interinstitucionales).</t>
  </si>
  <si>
    <t>Área</t>
  </si>
  <si>
    <t>Dirección Agropecuaria, Normas y Tecnología Alimentaria</t>
  </si>
  <si>
    <t>Producto</t>
  </si>
  <si>
    <t>Ejecución</t>
  </si>
  <si>
    <t>Total promedio</t>
  </si>
  <si>
    <t>Dirección de Abastecimiento, Distribución y logistica</t>
  </si>
  <si>
    <t>Dirección de Comercialización</t>
  </si>
  <si>
    <t>Dirección de Gestión de Programas</t>
  </si>
  <si>
    <t xml:space="preserve"> Dirección de Recursos Humanos</t>
  </si>
  <si>
    <t>Dirección ejecutiva</t>
  </si>
  <si>
    <t xml:space="preserve">Departamento de Tecnologías de </t>
  </si>
  <si>
    <t>Departamento de Tecnologías de información</t>
  </si>
  <si>
    <t>Proporcionar transporte a los colaboradores y áreas operativas del INESPRE.</t>
  </si>
  <si>
    <t>Dirección Administrativa Financiera</t>
  </si>
  <si>
    <t>Departamento Jurídico.</t>
  </si>
  <si>
    <t>Departamento de Seguridad Militar</t>
  </si>
  <si>
    <t>Departamento de Normas, sistemas, Supervisión y Seguimiento</t>
  </si>
  <si>
    <t>Departamento de Comunicaciones</t>
  </si>
  <si>
    <t>b</t>
  </si>
  <si>
    <t>….</t>
  </si>
  <si>
    <t>META</t>
  </si>
  <si>
    <t>Eficientizar la planificación estratégica de la Institución.</t>
  </si>
  <si>
    <t>Formulación del Plan Estratégico Institucional 2025-2028</t>
  </si>
  <si>
    <t>Plan Estratégico Institucional 2025-2028</t>
  </si>
  <si>
    <t>Formulación del Plan Anual de Compras 2025.</t>
  </si>
  <si>
    <t>% de Avance de la Formulación del Plan Anual de Compras.</t>
  </si>
  <si>
    <t>Formulación del Plan Operativo Anual 2025.</t>
  </si>
  <si>
    <t>% de Avance de la Formulación del Plan Operativo Anual.</t>
  </si>
  <si>
    <t>Formulación del Proyecto de Presupuesto 2025.</t>
  </si>
  <si>
    <t>% de Avance de la Formulación del Proyecto de Presupuesto.</t>
  </si>
  <si>
    <t>Hacer un seguimiento de las metas establecidas en base a las programadas y realizar los ajustes necesarios.</t>
  </si>
  <si>
    <t>Informes Trimestrales de evaluación de los Planes de Gestión Institucional.</t>
  </si>
  <si>
    <t>No. de Informes Trimestrales de Seguimiento.</t>
  </si>
  <si>
    <t xml:space="preserve">Informe Anual de Resultados por Cumplimiento de los Planes de Gestión Institucional. </t>
  </si>
  <si>
    <t xml:space="preserve">Informe Anual de Resultados del Cumplimiento en los Planes de Gestión Institucional. </t>
  </si>
  <si>
    <t>Informes de Ejecución del POA.</t>
  </si>
  <si>
    <t>No. de Informes Trimestrales.</t>
  </si>
  <si>
    <t>Informe Anual del Plan Estratégico Institucional (PEI) 2021-2024.</t>
  </si>
  <si>
    <t>Informe Anual del PEI entregado.</t>
  </si>
  <si>
    <t>Elaboración de la Memoria Anual.</t>
  </si>
  <si>
    <t xml:space="preserve"> Memoria Institucional Anual entregada.</t>
  </si>
  <si>
    <t>Elaboración de la Memoria Semestral 2024.</t>
  </si>
  <si>
    <t>Memoria Semestral entregada.</t>
  </si>
  <si>
    <t>Informe Anual del POA.</t>
  </si>
  <si>
    <t xml:space="preserve">Informe Anual del POA aprobado. </t>
  </si>
  <si>
    <t>Impulsar la calidad y el desarrollo institucional a través  la mejora continua de los  procesos y  servicios del INESPRE, a fin de satisfacer los requerimientos y expectativas de los clientes  internos y externos.</t>
  </si>
  <si>
    <t>Autodiagnóstico CAF</t>
  </si>
  <si>
    <t xml:space="preserve"> Informe Autoevaluación CAF.</t>
  </si>
  <si>
    <t xml:space="preserve">Plan de Mejora Modelo CAF </t>
  </si>
  <si>
    <t>Informes Plan de Mejora</t>
  </si>
  <si>
    <t>Monitoreo de la Calidad de los servicios públicos</t>
  </si>
  <si>
    <t>Informe Encuesta de Satisfacción Ciudadana</t>
  </si>
  <si>
    <t>Carta Compromiso al Ciudadano</t>
  </si>
  <si>
    <t xml:space="preserve"> Brochure Carta Compromiso al Ciudadano 2024-2026</t>
  </si>
  <si>
    <t>Manual de Organización y Funciones</t>
  </si>
  <si>
    <t>Actualización del MOF</t>
  </si>
  <si>
    <t>Revisión de los procedimientos de las áreas de apoyo</t>
  </si>
  <si>
    <t xml:space="preserve">% de actualización de los procedimientos   </t>
  </si>
  <si>
    <t>Promover y garantizar la igualdad de oportunidades, derechos y trato entre mujeres y hombres del INESPRE</t>
  </si>
  <si>
    <t>Coordinación de capacitaciones y sensibilizaciones a los servidores públicos del INESPRE en los temas de igualdad de género.</t>
  </si>
  <si>
    <t>No. de capacitaciones realizadas.</t>
  </si>
  <si>
    <t>Conmemoración fechas relevantes.</t>
  </si>
  <si>
    <t>No. de conmemoraciones.</t>
  </si>
  <si>
    <t>Informe trimestral de monitoreo.</t>
  </si>
  <si>
    <t>Formulación Plan de Mejora 2025</t>
  </si>
  <si>
    <t>TRIMESTRE 1</t>
  </si>
  <si>
    <t>TRIMESTRE 2</t>
  </si>
  <si>
    <t>TRIMESTRE 3</t>
  </si>
  <si>
    <t>TRIMESTRE 4</t>
  </si>
  <si>
    <t>Departamento de planificación y desarrollo]\</t>
  </si>
  <si>
    <t>Instituto de Estabilización de Precios (INESPRE)</t>
  </si>
  <si>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</si>
  <si>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 xml:space="preserve">"Una República Dominicana con garantía de seguridad alimentaria, siendo como institución, parte de un sistema colaborativo entre instancias públicas y privadas del sector agropecuario".
</t>
    </r>
  </si>
  <si>
    <r>
      <t xml:space="preserve">VALORES:
</t>
    </r>
    <r>
      <rPr>
        <b/>
        <i/>
        <sz val="16"/>
        <color rgb="FF000000"/>
        <rFont val="Calibri"/>
        <family val="2"/>
      </rPr>
      <t>●Transparencia
●Innovación
●Conocimiento
●Calidad e Inocuidad
●Apego al Servicio</t>
    </r>
  </si>
  <si>
    <t>Nombre del área: Departamento de Tecnologías de la Información y Comunicación.</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</si>
  <si>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</si>
  <si>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Eje Estratégico del PEI: 2. Organización interna y aumento de la capacidad institucional.</t>
  </si>
  <si>
    <t>META T1</t>
  </si>
  <si>
    <t>Nombre del área: Oficina de Libre Acceso a la Información.</t>
  </si>
  <si>
    <t>Nombre del área: Dirección Ejecutiva.</t>
  </si>
  <si>
    <t>Nombre del área: Dirección de Recursos Humanos.</t>
  </si>
  <si>
    <t>Nombre del área: Dirección de Gestión de Programas.</t>
  </si>
  <si>
    <t>Nombre del área: Dirección de Comercialización.</t>
  </si>
  <si>
    <t>Nombre del área: Dirección de Abastecimiento, Distribución y Logística.</t>
  </si>
  <si>
    <t>Nombre del área: Dirección Agropecuaria, Normas y Tecnología Alimentaria.</t>
  </si>
  <si>
    <t>Nombre del área: Dirección Administrativa Financiera.</t>
  </si>
  <si>
    <t>ACTIVIDAD</t>
  </si>
  <si>
    <t>* Implementación del Módulo de Facturación para LDCI.
* Implementación Modulo de Decomiso LDCI.
* Implementación del Aplicativo de Cheques.</t>
  </si>
  <si>
    <t>* Incluye actualización de Clases y Procedimientos a últimas versiones para los frameworks de la Intranet.
* Mantenimiento a las Aplicaciones Existentes.
* Tener Versión de Eventos Disponibles para el portal Publico de Aplicaciones.</t>
  </si>
  <si>
    <t xml:space="preserve">1- Configuración del rol WSUS en UNO de nuestros servidores actuales  (33%) 
2- Configuración del servicio de actualización en los servidores WINDOWS de nuestro Sitio Principal, apuntando al servidor designado para esta tarea  (66%)
</t>
  </si>
  <si>
    <t>1- Aprovisionamiento del espacio en la infraestructura Hiperconvergente NUTANIX (80%)   2- Asignación del nuevo espacio a extender para el Servidor de Archivos (File-Server) (20%)</t>
  </si>
  <si>
    <t>1- Cotización de los servicios de alojamiento (Colocation) en el Datacenter del Estado Dominicano (33%)
2- Revisión de propuestas y adjudicación del proyecto. (33%)
 * Acorde a los procesos de compras definidos por la ley de compras y contrataciones.
3- Traslado, Instalación, Pruebas Preliminares y puesta en marcha (34%)</t>
  </si>
  <si>
    <t>Continuación con el plan de sustutición de equipos iniciado el año pasado:                  1- Gestionar Cotizaciones de los equipos a adquirir (33%). 2- Iniciar proceso en compras para las licitaciones de las mismas (33%). 3- Recibir equipos e Instalar los equipos (34%).</t>
  </si>
  <si>
    <t>1- Levantamiento de Campo (34%): 
 * Delimitación de las areas de cobertura WIFI Institucional para el area definida en el alcance del proyecto.
 * Establecimiento de la cantidad de equipos requeridos y las características de los mismos de acuerdo a cada ubicación.
 Entregable: Informe de cobertura y requerimientos tecnicos del proyecto.
 (Este paso sirve de insumo para el proceso de adquisicion de los equipos e implementos requeridos por el proyecto).
2- Implementar cableado y montar equipos en sus respectivos puntos o ubicación. (33%):  
 Entregable: Acuse de recibo de la infraestructura requerida (Cableado) y de los Access Points debidamente instalada 
 en las ubicaciones acordadas.
3- Configuración de las diferentes redes de servicio WIFI que se ofreceran sobre la infraestructura instalada: (33%): 
 * Red WIFI empleados para estaciones de trabajo inalambricas (Laptops, Tablets),
 * Red WIFI empleados Dispositivos móviles,
 * Red WIFI para suplir Internet filtrado a invitados a travez del portal cautivo de la Institución.</t>
  </si>
  <si>
    <t>1-  Licitación, revisión de propuestas y adjudicación del proyecto.  (60%)
 * Acorde a los procesos de licitación definidos por la ley de compras y contrataciones.
2- Registro de Licencias EndPoints adquiridas (40%)</t>
  </si>
  <si>
    <t>MEDIO VERIFICACIÓN</t>
  </si>
  <si>
    <t xml:space="preserve"> Entregables:  * Evidencia de la compra de los plugins. Evidencia de la implementación de los mismos en nuestro sitio Web(Inespre.gob.do).</t>
  </si>
  <si>
    <t>Evidencia de los aplicativos Instalados y listado de usuarios asignados a los mismos.</t>
  </si>
  <si>
    <t>En la carpeta de Evidencia esta contenido (Arc.1. Intranet Actualización Dependencias)</t>
  </si>
  <si>
    <t xml:space="preserve"> Entregables: * Solución implementada. Evidencia de la configuración realizada para la activacion del rol WSUS y en cada uno de los servidores ANTES y DESPUES de la implementación de la solución.</t>
  </si>
  <si>
    <t xml:space="preserve"> Entregables:  * Pruebas Documentales del espacio asignado en los servidores Antes y Despues de entregado el producto.</t>
  </si>
  <si>
    <t xml:space="preserve"> Entregables: * Solución implementada. Constancias de Traslado (Entrada/Salida de los equipos) del departamento y de Activos Fijos, Imagenes de los servidores instalados en el datacenter del estado Dominicana, Evidencia de la puesta en operacion de la solución.</t>
  </si>
  <si>
    <t>* Relación de equipos a sustituir 
* soporte de de adquisiciones (Cotizaciones, OC)
* Conduce de recepción de equipos desde el proveedor
* Documento de entrega al usuario final con el debido registro de Activo fijo.</t>
  </si>
  <si>
    <t>a) Plano de Cobertura WIFI Institucional para el área indicada en el alcance, que tambien indicará la cantidad y
especificaciones tecnicas de los Access Points a implementar.
b) Certificación de Disponibilidad WIFI Institucional en el area de cobertura definida en el punto a.
c) Portal cautivo para el acceso a la red WIFI de nuestra institución.</t>
  </si>
  <si>
    <t>Insumos: Inventario de Activos TIC (Equipos y Servidores)  Entregables: Inventario de Activos TIC (Equipos y Servidores)</t>
  </si>
  <si>
    <t>1- Identificación de los componentes (Plugins) de paga requeridos (30%)
2- Revisión de propuestas y Compra de las licencias de uso. (10%)
 * Acorde a los procesos de compras definidos por la ley de compras y contrataciones.
3- Instalación de los componentes en nuestra pagina web, (60%)</t>
  </si>
  <si>
    <t xml:space="preserve">1. Estadísticas  trimestrales OAI.                   
2. Comunicaciones a los departamentos internos .                         
3. Respuesta al solicitante. 
4. Datos abiertos </t>
  </si>
  <si>
    <t xml:space="preserve">1. Portal de transparencia 
2. Evaluación mensual </t>
  </si>
  <si>
    <t>1. Comunicaciones                             2. Capturas                                                      3. Correos                                                 4. Listados de asistencia</t>
  </si>
  <si>
    <t>1. Recepción de la solicitud                        
2. Solicitud de la respuesta al área correspondiente.                                                     
3. Recepción de la respuesta del área correspondiente.                                                            
4. Remisión de la respuesta  al solicitante.</t>
  </si>
  <si>
    <t>1. Planificación del cronograma de las actividades.                                                                                2. Convocatoria y desarrollo de la actividad.                                                                         3. Realización de las tareas correspondientes a las evidencias.</t>
  </si>
  <si>
    <t>1. Correos de recordatorio a las áreas    correspondiente.                                        
2. Recepción de las informaciones.                                                              
3. Revisión de las informaciones. 
4. Carga en el portal de transparencia.</t>
  </si>
  <si>
    <t>-Acuse de recibo de invitaciones físicas.</t>
  </si>
  <si>
    <t>1 - Convocatoria  vía chat grupal.
2 - Registro de participantes e Informe /  Minuta del encuentro.</t>
  </si>
  <si>
    <t>1 - Registro de  mensajes convocando.
2 - Registro de participantes / Minuta de reunión.</t>
  </si>
  <si>
    <t>1 - Agenda del Director.
 2 - Convocatoria.
 3 - Minutas / fotografías de las visitas e Informes.</t>
  </si>
  <si>
    <t>1 - Coordinar fecha, hora y lugar donde se va a llevar a cabo el encuentro.
2 - Convocar miembros al Consejo Directorio Ejecutivo.
3 - Efectuar el encuentro.</t>
  </si>
  <si>
    <t>1 - Planificar la fecha, hora y lugar del encuentro.
2 - Convocatoria a los líderes de las direcciones y departamentos.
3 - Preparar agenda.
4 - Hacer minutas por puntos relevantes, responsables y fechas acordadas.</t>
  </si>
  <si>
    <t>1 - Coordinar reunión con el Ministro.
2 - Presentar resultados y nuevos proyectos/programas de la Institución.
3 - Presentar estado y ejecución de los programas actuales.</t>
  </si>
  <si>
    <t>1 - Planificar los encuentros.
2 - Levantar minutas de tópicos relevantes.</t>
  </si>
  <si>
    <t>Informe de validación y evidencia cargada al SISMAP</t>
  </si>
  <si>
    <t>Confirmación por correo electrónico de las novedades de nómina aplicada</t>
  </si>
  <si>
    <t>Informe definitivo gestión salud ocupacional</t>
  </si>
  <si>
    <t>Informe resultados de prestaciones laborales y derechos adquiridos</t>
  </si>
  <si>
    <t>Solicitud pago de TSS realizado.</t>
  </si>
  <si>
    <t>Informe de resultados encuesta Clima Organizacional por el MAP y plan de acción de mejora elaborado.</t>
  </si>
  <si>
    <t>Informe cumplimiento sobre actualización de expedientes remitido a la Dirección de Recursos Humanos</t>
  </si>
  <si>
    <t>Nómina firmada, procesada y pagada</t>
  </si>
  <si>
    <t>Indicador de rotación de personal</t>
  </si>
  <si>
    <t>Listado de asistencia debidamente firmada y el formulario de inducción.</t>
  </si>
  <si>
    <t>Plantilla reporte acuerdo del desempeño remitido de la Dirección de Recursos Humanos al MAP</t>
  </si>
  <si>
    <t>Plantilla e informe técnico evaluación del desempeño remitido de Dirección de Recursos Humanos al al MAP</t>
  </si>
  <si>
    <t xml:space="preserve">Plan de capacitación 2024 elaborado </t>
  </si>
  <si>
    <t>1. Informe trimestral de la ejecución del plan de capacitación.
2. Indicador plan de capacitación elaborado versus plan de capacitación ejecutado.</t>
  </si>
  <si>
    <t>Informe de gestión semestral</t>
  </si>
  <si>
    <t>1. Solicitud levantamiento de necesidades de personal.
2. Evaluar y tramitar los requerimientos
3. Completar la matriz y remitir al MAP 
4. Realizar informe impacto financiero a las áreas correspondientes.</t>
  </si>
  <si>
    <t>1. Registro en la ARS
2.  Remisión novedad de nómina para aplicación del descuento.</t>
  </si>
  <si>
    <t>1. Evaluar y tramitar los requerimientos médicos necesarios.
2. Realizar logística operativo jornada médica.
3. Informe definitivo gestión salud ocupacional.</t>
  </si>
  <si>
    <t>1. Identificación de las necesidades de las charlas educativas y de seguridad social con los colaboradores.
2. Evaluar y tramitar los requerimientos necesarios.
3. Realizar logística de las charlas.
4. Formalizar listado de asistencia del personal.
5. Informe definitivo gestión salud ocupacional.</t>
  </si>
  <si>
    <t>1. Identificación de las necesidades los temas de salud mental  con los Directores y encargados de área por medio a encuestas.
2. Evaluar y tramitar los requerimientos realizados.
3. Realizar logística de las capsulas y charlas educativas.
4. Formalizar listado de asistencia del personal.
5. Realizar informe de cumplimiento trimestral  al Encargado de área y la Dirección de RR.HH.</t>
  </si>
  <si>
    <t>1 - Recepción acción de personal con complementos.
2 - Procesamiento del RECLASOFT (beneficios y prestaciones).
3. Tramitación a la DAF de solicitud pago.
4. Remisión informe de seguimiento de prestaciones laborales</t>
  </si>
  <si>
    <t>1 - Solicitud estatus de prestaciones y derechos adquiridos pagadas y no pagadas a la DAF.
2 - Tramitación al MAP informe de resultados pago beneficios laborales.</t>
  </si>
  <si>
    <t>1 - Recepción de nómina procesada y actualizada.
2 - Registro Sistema Único de Información y Recaudo (SUIR), los movimiento de personal.
3 - Generar facturas mensuales.
4 - Solicitud pago de la factura a la DAF.</t>
  </si>
  <si>
    <t xml:space="preserve">1 - Solicitud de acompañamiento del MAP para la encuesta de Clima Organizacional (CO).
2 - Determinación y envío de muestra al MAP.
3 - Aplicación encuesta CO.
4 - Informe de resultados CO enviado por parte del MAP.
5 - Socialización de resultados y plan de acción del CO a todo el personal.
6 - Informes resultados al MAP sobre el cumplimiento del plan de acción del CO. </t>
  </si>
  <si>
    <t>1. Levantamiento de expedientes.
2. Solicitar al supervisor los documentos pendientes de cada servidor (a).
3. Recepción de documentos solicitados.
4. Completar los expedientes de personal.
5. Informe cumplimiento sobre actualización de expedientes.</t>
  </si>
  <si>
    <t>1. Solicitar equipos tecnológicos y material gastable requerido.
2. Realizar la digitalización de los expedientes.
3. Elaborar indicador trimestral y remitir a la Dirección de RR. HH.</t>
  </si>
  <si>
    <t>1. Recibir novedades de nómina desde Recursos Humanos el día primero de cada mes.
2. Registro y procesamiento novedades de nómina en el sistema CAMINFORMATICA.
3. Tramitación a la DAF por el SIGEF.
4. Generación reportes a las áreas involucradas.</t>
  </si>
  <si>
    <t>1. Requisición de personal.
2. Solicitud de aprobación de concursos al MAP.
3. Ejecución del proceso de concurso público.  
4. Realizar la debida diligencia a los colaboradores de nuevo ingreso que ocupan cargos críticos.
5. Solicitud nombramiento provisional.
6. Solicitud estatus de carrera administrativa definitivo.</t>
  </si>
  <si>
    <t>1. Convocar personal de nuevo ingreso.
2. Realizar inducción de personal.
3. Formalizar listado de asistencia, la entrega del manual y formulario de inducción.
4. Remitir al Depto. De Registro, Control y Nómina para su inclusión en el expediente.</t>
  </si>
  <si>
    <t>1. Remisión comunicación a los supervisores y encargados.
2. Generar acuerdos del desempeño.
3. Formalizar compromiso de acuerdo del desempeño mediante firma del supervisor y colaborador.
4. Seguimiento monitoreo trimestral entre el supervisor y colaborador.</t>
  </si>
  <si>
    <t>1. Reunión supervisores para recepción de evaluación de sus colaboradores.
2. Completar plantilla de puntuaciones obtenidas
3. Remisión al MAP de la plantilla e informe técnico y el monitoreo del segundo trimestre.</t>
  </si>
  <si>
    <t>1. Remitir comunicación a los titulares de área solicitando sus necesidades de capacitación.
2. Recibir y evaluar las prioridades de las necesidades de capacitación acorde con la capacidad presupuestaria para atender los requerimientos. 
3. Elaborar el plan de capacitación anual.</t>
  </si>
  <si>
    <t>1. Elaboración informe de ejecución del plan de capacitación.
2. Remisión del informe de ejecución del plan de capacitación de las instituciones correspondientes con evidencia listado de asistencia.</t>
  </si>
  <si>
    <t>1. Recibir, tramitar y evaluar los requerimientos de gestión de necesidades relacionados con los subsistemas de personal 
2. Remitir informe de resultados semestrales a la Dirección de Recursos Humanos.</t>
  </si>
  <si>
    <t>1 - Reuniones de la Directivas.
2 - Agenda Semanal, programación y supervisión diaria.
3 - Expedientes de las transferencias de solicitudes de presupuestos y viáticos.
4 - Análisis y verificación de las ejecuciones de las programaciones.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</si>
  <si>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bodegas móviles programadas.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</si>
  <si>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los mercados de productores programados.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</si>
  <si>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ferias agropecuarias programadas.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</si>
  <si>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particiaciones programadas.</t>
  </si>
  <si>
    <t>1. Plan de Compras. -                                     
2. Documento de requerimientos de compras de productos e informes realizados.-
3. Plantillas de levantamiento de precios e informes.-</t>
  </si>
  <si>
    <t>1 - Plantillas de levantamiento de precios e informes.
2 - Plantilla de Fijación de Precios, correo electrónico e informes.</t>
  </si>
  <si>
    <t>1 - Base de Datos de productores y documentos de invitación.
2 - Comunicación escrita, correo electrónico y Boletín de Mercados de Productores u Hoja de Programación de Mercados de Productores.</t>
  </si>
  <si>
    <t>1 - Facturas de venta con comprobante.</t>
  </si>
  <si>
    <t>1 - Investigar los componentes de la Canasta Básica Familiar.
2 - Seleccionar los rubros agropecuarios y la cantidad que se va a requerir de acuerdo al Plan de Compra o la programación.
3 - Investigar y presentar a la Unidad de Compras los precios del mercado nacional de los rubros a requerir.</t>
  </si>
  <si>
    <t>1 - Recopilar y analizar los precios de ventas de los principales rubros agropecuarios en los mercados populares, supermercados, colmados y almacenes.                                                                  
2 - Fijar los precios de ventas de los productos a comercializar.</t>
  </si>
  <si>
    <t>1 - Crear y mantener actualizada una base de datos de los principales productores y sus respectivos rubros agropecuarios.                  
2 - Acordar con los Productores los precios de ventas de los rubros agropecuarios a comercializar en los mercados de productos y demás programas de venta de la institucón.</t>
  </si>
  <si>
    <t>1,3 - Programa semanal de abastecimiento y distribución.
2,4 - Reporte diario de abastecimiento y distribución. Documento de Carga/Descarga Diaria.</t>
  </si>
  <si>
    <t xml:space="preserve">1 - Programa semanal de abastecimiento y distribución. Reporte diario de abastecimiento y distribución.
2 - Documento de carga/descarga diario. Programa semanal de abastecimiento y distribución. </t>
  </si>
  <si>
    <t>1 - Programación de abastecimiento y distribución.
2 - Reporte diario de abastecimiento y distribución.
3 - Reporte diario de abastecimiento y distribución.
4 - Documento interno MP5 y MP12.
5 - Documento de carga/descarga</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</si>
  <si>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</si>
  <si>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1 - Planificar la logística de abastecimiento y distribución de los productos.
2 - Abastecer productos y ejecutar ruta de los Almacenes Regionales.</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</si>
  <si>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</si>
  <si>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1 - Solicitud de capacitación.
2 - Aprobación de capacitación.
3 - Notificación a productores.
4 -  Realizar la capacitación.</t>
  </si>
  <si>
    <t>1 - Solicitud de capacitación.
2 - Aprobación de capacitación.
3 - Notificación a productores.
4 - Llevar a cabo la capacitación.</t>
  </si>
  <si>
    <t>1 - Solicitud de capacitación.
2 - Aprobación de capacitación.
3 - Notificación a técnicos.
4 -  Realizar la capacitación.</t>
  </si>
  <si>
    <t>1 - Solicitud de capacitación.
2 - Aprobación de capacitación.
3 - Notificación a técnicos.
4 - Llevar a cabo la capacitación.</t>
  </si>
  <si>
    <t xml:space="preserve">1 - Solicitud de capacitación.
2 - Aprobación de capacitación.
3 - Notificación a productores.
4 - Llevar a cabo la capacitación. </t>
  </si>
  <si>
    <t>1 - Inspección de productos almacenados.
2 - Coordinar con todas las instancias y dependencias las actividades de control de plagas.
3 - Validación de la actividad.</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</si>
  <si>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</si>
  <si>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1 - Programar las capacitaciones.
2 - Calendario de actividades.
3 - Solicitud de capacitación de las asociaciones y/o cooperativas de productores.
4 - Informe, listado de participantes y fotos.</t>
  </si>
  <si>
    <t>1 - Programar las capacitaciones.
2 - Calendario de actividades.
3 - Comunicación formal.
4 - Informe, listado de participantes y fotos.</t>
  </si>
  <si>
    <t>1 - Formularios de requerimientos de insumos a las áreas.
2 - Plan de Compras al presupuesto aprobado.
3 - Expedientes de requerimientos por área.
4 - Plataforma Dirección General de Compras y Contrataciones.
5 - Informe de Ejecución del Plan de Compras.</t>
  </si>
  <si>
    <t>1- Reportes
2- Correos de remisión</t>
  </si>
  <si>
    <t>1- Calificaciones trimestrales recibidas de la DGCP.</t>
  </si>
  <si>
    <t>1 - Conduce de ingresos producto de las actividades de la Institución.
2 - Reporte firmado sobre el conteo del efectivo.
3 - Documento reporte de ingresos.</t>
  </si>
  <si>
    <t xml:space="preserve">1 - Archivo Excel de las instrucciones de pago de nómina de parte del Departamento de Registro, Control y Nómina.
2 - Reporte de transferencias electrónicas. </t>
  </si>
  <si>
    <t xml:space="preserve">1 - Facturas de suplidores.
2 - Cheques. </t>
  </si>
  <si>
    <t>1 - Registro de transacciones. 
2 - Libro mayor. 
3 - Reporte de inventario al final del período. 
4 - Balance de comprobación ajustado. 
5 - Reporte de inventario de activos fijos.</t>
  </si>
  <si>
    <t>1 - Conduce de recepción de activos fijos.
2 - Etiquetas de identificación.
3 - Registro firmado por el encargado de contabilidad. 
4 - Expedientes de compras de activos fijos.
5 - Revisión física de estos activos.</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</si>
  <si>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</si>
  <si>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</si>
  <si>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1 - Controles de limpieza.
2 - Experiencia de los usuarios de nuestras instalaciones.
3 - Formularios de controles de limpieza debidamente archivados.</t>
  </si>
  <si>
    <t>Solicitudes de Requerimientos</t>
  </si>
  <si>
    <t xml:space="preserve">1 - Recibir requerimientos de insumos de las áreas.
2-  Clasificar el proceso de acuerdo al umbral.
3- Solicitud y elaboración de la documentación correspondiente. 
4- Ejecución de los procesos de compras.
</t>
  </si>
  <si>
    <t>1- Enviar la documentaciones  de procesos a la OAI, tan pronto son subidas al Portal Transaccional de la DGCP.
2- Confirmar recepción de la documentación.
3- Elaborar reporte de remisión de documentación</t>
  </si>
  <si>
    <t>1- Publicar en Portal los procesos con las documentaciones requeridas.
2- Subir las documentaciones acorde con el cronograma establecido.
3- Cerrar los procesos con la documentación de cierre, cumpliendo con los plazos establecidos.</t>
  </si>
  <si>
    <t>1 - Recepción en caja de ingresos producto de las actividades de la Institución.
2 - Ingresar el efectivo.
3 - Elaborar reporte de ingresos.</t>
  </si>
  <si>
    <t xml:space="preserve">1 - Recepción de las instrucciones de pago de nómina de parte del Departamento de Registro, Control y Nómina.
2 - Ejecución de los pagos electrónicos. </t>
  </si>
  <si>
    <t xml:space="preserve">1 - Recepción de facturas de suplidores.
2 - Ejecución de los pagos. </t>
  </si>
  <si>
    <t>1 - Registrar transacciones. 
2 - Contabilizar transacciones en el libro mayor. 
3 - Preparar las entradas de ajuste al final del período. 
4 - Preparar un balance de comprobación ajustado. 
5 - Realizar inventario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</si>
  <si>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</si>
  <si>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</si>
  <si>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1 - Solicitud de servicio de transporte por actividad.
2 - Recibir solicitud de servicio de transporte por parte de la Dirección, Departamento, División, Sección o Unidad correspondiente.
3 - Cierre del servicio.</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</si>
  <si>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</si>
  <si>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 xml:space="preserve">1 - Mantenimiento Preventivo de Instalaciones Eléctricas.
2 - Mantenimiento Preventivo de Plomería.
3 - Mantenimiento Preventivo de Edificaciones.
4 - Mantenimiento Preventivo de Refrigeración.                                              </t>
  </si>
  <si>
    <t xml:space="preserve">1 - Reparación de Instalaciones Eléctricas.
2 - Reparación de Plomería.
3 - Reparación de Edificaciones.
4 - Reparación de Refrigeración.                                              </t>
  </si>
  <si>
    <t>Contratos</t>
  </si>
  <si>
    <t>Expedientes concluidos</t>
  </si>
  <si>
    <t>Actas de Directorio</t>
  </si>
  <si>
    <t>Recibos de Descargo</t>
  </si>
  <si>
    <t>Acuerdos de Pago</t>
  </si>
  <si>
    <t>1 - Se recibe la solicitud del contrato.
2 - se verifica que cumpla con los requisitos legales.
3 - Redacción y remisión.</t>
  </si>
  <si>
    <t>1 - Se recibe el acto.
2 - Se asigna un abogado y se establece la estrategia legal
3 - Representación, seguimiento y asistencia  a audiencia.</t>
  </si>
  <si>
    <t xml:space="preserve">1 - Verificación del cumplimiento de las normas.
2 - Redacción de documentos legales  </t>
  </si>
  <si>
    <t xml:space="preserve">1 - Se recibe copia del cheque.
2 - Se redacta y se procede a anexar al expediente correspondiente </t>
  </si>
  <si>
    <t>1 - Se recibe la solicitud del acuerdo de pago.
2 - Se procede a redactar el documento.
3 - Obtención de firmas y legalización.
4 - Remisión a financiera para pago.</t>
  </si>
  <si>
    <t>1. Carta de convocatoria
2. Analisis FODA 
3. Cronograma de trabajo 
4. Minutas y lista de asitencia
5. Matriz del PEI</t>
  </si>
  <si>
    <t>1 - Copia de solicitudes recibidas y firmadas por las áreas.  
2 - Oficio de convocatoria a reuniones con las áreas sustantivas y la División de Compras y Contrataciones, formulario de asistencia de los participantes a reuniones. 
3 - Plan de Compras preliminar,  remisión del Plan de Compras.
4 - Documento terminado y aprobado por la Dirección Ejecutiva.</t>
  </si>
  <si>
    <t>1. Planilla de la matriz del POA lista y aprobada.
2. Lista de asistencia de la socialización.
3. Correos electrónicos enviados a las áreas con sus respectivas planillas del POA.
4. Correos electrónicos recibidos de las áreas con sus matrices del POA adjuntas. Documento del POA en proceso de formulación.
5. Matriz del POA formulada y enviada al Portal de Transparencia.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</si>
  <si>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</si>
  <si>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1 - Correos enviados a las áreas.
2 -  Reporte de tablas.
3,4 - Informes realizados y revisados por el Encargado de Planificación y Desarrollo.
5 -  Correo enviado con el resultado a las áreas y/o listado de participantes en caso de reuniones físicas.</t>
  </si>
  <si>
    <t>1 - Informes realizados por trimestre.
2 - Reporte de tablas.
3,4 - Informe realizado y revisado por el Encargado de Planificación y Desarrollo.
5 - Correo enviado con el resultado a las áreas y/o listado de participantes en caso de reuniones físicas.</t>
  </si>
  <si>
    <t>1,2 - Correos enviados a las áreas y recepción de matrices mensuales de ejecución. 
3,4 - Informes realizados y revisados por el Encargado de Planificación y Desarrollo.
5 - Correo enviado con el resultado a las áreas y/o listado de participantes en caso de reuniones físicas.
6 - Informes aprobados y enviados al Portal de Transparencia.</t>
  </si>
  <si>
    <t>1 - Correos electrónicos solicitando la información.
2,3 - Lista de asistencia a las reuniones.
4,5 - Informe realizado y revisado.
5 -  Correo enviado con el resultado a las áreas y/o listado de participantes en caso de reuniones físicas.
6 - Informes aprobados y enviados al Portal de Transparencia.</t>
  </si>
  <si>
    <t>1 - Correos electrónicos a las áreas solicitando información.
2,3 ,4 - Memoria anual realizada y revisada.
5,6 - Memoria anual y Resumen Ejecutivo  enviados al Portal de Transparencia.</t>
  </si>
  <si>
    <t>1 - Correos electrónicos a las áreas solicitando información.
2,3,4 - Memoria semestral realizada y revisada.
5 - Memoria semestral enviada al Portal de Transparencia.</t>
  </si>
  <si>
    <t>1,2 - Informes trimestrales y matrices de ejecución recibidas mensualmente. 
3,4 - Informe realizado y revisado.
5 -  Correo enviado con el resultado a las áreas y/o listado de participantes en caso de reuniones físicas.
6 - Informe aprobado y enviado al Portal de Transparencia.</t>
  </si>
  <si>
    <t>1 - Minutas de reuniones, correos y coordinaciones del proceso.
2 - Registro de participantes.
3 - Autodiagnóstico CAF 2024
4 -  Comunicación con los miembros del Comité de Calidad..</t>
  </si>
  <si>
    <t>1 - Minutas de reuniones, correos y coordinaciones del proceso.
2 - Registro de participantes.
3 - Documento del Plan de Mejora, comunicación con los miembros del Comité de Calidad.</t>
  </si>
  <si>
    <t>1 - Minutas de reuniones, correos y coordinaciones del proceso.
2 - Registro de participantes.
3 - Informes remitidos.</t>
  </si>
  <si>
    <t>1 - Muestra aprobada.
2 - Metodología de trabajo. 
3 - Encuestas realizadas.
4 - Matriz de resultados.
5 - Informe de resultados de las  encuestas completadas.
6 - Plan de acción elaborado en base a los resultados de la encuesta e informe enviado al MAP y cargado a la plataforma.</t>
  </si>
  <si>
    <t xml:space="preserve">1 - Solicitud de aprobación enviada al MAP. 
2 - Brochure aprobado y cargado a la página del INESPRE.
</t>
  </si>
  <si>
    <t>1 - Actas de reuniones, formularios de levantamiento de información. 
2 - Información validada
3 - Solicitud de aprobación enviada al MAP</t>
  </si>
  <si>
    <t>1 - Minutas de reuniones, correos y coordinación del proceso.
2 - Registro de participantes.
3 - Procesos documentados.
4 - Procedimientos aprobados.
5 - Documentos socializados con las áreas correspondientes.</t>
  </si>
  <si>
    <t>1 - Comunicaciones de solicitud a los ministerios y entidades.
2 - Comunicaciones al Departamento de Evaluación del Desempeño y Capacitación. 
3 - Comunicaciones a la Dirección Ejecutiva y Sección de Protocolo.
4 - Convocatorias, fotos, notas de prensa y videos.</t>
  </si>
  <si>
    <t xml:space="preserve">1 - Correos masivos a empleados.
2 - Fotos, videos y notas de prensa.
3- Publicación  en la intranet </t>
  </si>
  <si>
    <t xml:space="preserve">1 - Oficio firmado, sellado y recibido por los organismo gubernamental.  </t>
  </si>
  <si>
    <t>1. Comunicación a toda las áreas sobre el inicio de formulación del plan.
2. Levantamiento de información para preparar el FODA de la institución.
3. Solicitar la matriz sectorial y el instrutuctivo del PEI. 
4. Elaborar el cronograma de trabajo para la preparar la matriz.</t>
  </si>
  <si>
    <t>1. Solicitar requerimientos de insumos a las áreas.
2 .Formular Plan de Compras preliminar.
3 - Revisión del Plan con los departamentos de la Institución.
4 - Ajustes y reformulación del Plan de Compras.</t>
  </si>
  <si>
    <t>1. Diseñar planilla de la matriz del POA.
2. Revisión y aprobación de la planilla.
3. Socializar la planilla con todas las áreas institucionales. 
4. Solicitar matriz del POA de cada área con fecha límite de entrega.
5. Recepción de las planillas y formulación de la matriz final.
6. Enviar la versión final de la matriz del POA.</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</si>
  <si>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</si>
  <si>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1 - Solicitud de reportes de cumplimiento.
2 - Preparar tablas de ejecución.
3 -  Elaboración de informe.
4- Presentación al Encargado del área de Planificación y Desarrollo.
5- Socialización con los Directores y Encargados departamentales involucrados. .</t>
  </si>
  <si>
    <t xml:space="preserve">1. Análisis de los informes trimestrales de los Planes de Gestión Institucional.
2. Preparar tablas de ejecución.
3. Elaboración de informe.                                      
4. Presentación de informe al Encargado de Planificación y Desarrollo.
5. Socializar con los Directores y Encargados departamentales involucrados. </t>
  </si>
  <si>
    <t xml:space="preserve">1 - Solicitud de reportes de ejecución mensual y limitaciones y/o gestiones extraordinarias encontradas. 
2 - Análisis de los reportes y justificaciones enviadas.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</si>
  <si>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 xml:space="preserve">1. Solicitud de reporte de ejecución a las áreas. 
2. Análisis de las ejecuciones.
3.  Elaboración de informe.
4. Presentación al Encargado del área de Planificación y Desarrollo.
5. Socialización con las áreas (directores, encargados y gestores). 
6 -  Envío de informe a la Oficina de Libre Acceso a la Información para publicación en el Portal Institucional. </t>
  </si>
  <si>
    <t xml:space="preserve">1. Solicitud de logros institucionales de la gestión a las áreas.
2. Analizar y compilar los temas relevantes de acuerdo a las instrucciones gubernamentales.
3. Revisión de la Guía suministrada por la Presidencia y actualizaciones al año.
4. Elaboración de la Memoria Anual.
5. Subir Resumen Ejecutivo al Portal de Memorias de la Presidencia.
6 -  Subir Memoria Anual al Portal de Memorias de la Presidencia. </t>
  </si>
  <si>
    <t xml:space="preserve">1. Solicitud de logros institucionales de la gestión a las áreas.
2. Analizar y compilar los temas relevantes de acuerdo a las instrucciones gubernamentales.
3. Revisión de la Guía suministrada por la Presidencia y actualizaciones al año.
4. Elaboración de la Memoria Semestral.
5. Subir informe al Portal de Memorias de la Presidencia. </t>
  </si>
  <si>
    <t xml:space="preserve">1 - Análisis de las ejecuciones e informes trimestrales.
2 - Analizar, compilar y ordenar la información de las ejecuciones del año.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</si>
  <si>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1. Realizar reuniones con el Comité de Calidad.
2. Agotar mesas de trabajo con los involucrados.
3. Completar la matriz con los insumos correspondientes.
4. Enviar  Matriz de Autodiagnóstico, tabla de puntuación e Informe de Autoevaluación CAF 2024 al MAP para cargar a la plataforma.</t>
  </si>
  <si>
    <t>1. Coordinar las reuniones con el Comité de Calidad.
2. Realizar mesas de trabajos con los involucrados.
3. Enviar informe al MAP para cargar a la plataforma.</t>
  </si>
  <si>
    <t>1. Coordinar las reuniones con el Comité de Calidad.
2. Realizar mesas de trabajos con los involucrados.
3. Elaborar 1er. informe de avances PM
4. Elaborar Informe Final PM
5.Enviar informes al MAP para ser cargados a la Plataforma</t>
  </si>
  <si>
    <t>1. Determinar la muestra.
2. Calendarizar el período a evaluar.
3. Aplicar las encuestas.
4. Tabulación de los datos.
5. Realizar el informe de resultados.
6. Determinación del plan de acción.</t>
  </si>
  <si>
    <t>1. Elaboración del cronograma de trabajo.
2. Colectar la data de las áreas involucradas.
3. Realizar las modificaciones al nuevo Brochure.
4. Gestionar aprobación con el MAP.
5. Socializar el nuevo Brochure.</t>
  </si>
  <si>
    <t xml:space="preserve">1. Elaboración 2da. fase cronograma de trabajo.
2. Levantamiento de información.
3. Realizar las modificaciones
4. Gestionar aprobación con el MAP.
</t>
  </si>
  <si>
    <t>1. Elaboración del cronograma de trabajo.
2. Levantamiento de información con las áreas. 
3 - Realizar modificaciones a los documentos.
4 - Gestionar aprobación de los procedimientos.
5 - Socializar los cambios con las áreas.</t>
  </si>
  <si>
    <t>1. Coordinar con el Ministerio de la Mujer, el Ministerio Público, Ministerio de Salud Pública y Asistencia Social o profesionales independientes, las fechas y temas de las capacitaciones.
2. Coordinar con el Departamento de Evaluación del Desempeño y Capacitación del INESPRE.
3. Coordinar con la Dirección Ejecutiva y la Sección de Protocolo.
4. Convocar al personal.</t>
  </si>
  <si>
    <t xml:space="preserve">1. Enviar cápsulas educativas vía correos masivos y difundirlas en las redes sociales, página web, murales digitales e intranet del INESPRE.               </t>
  </si>
  <si>
    <t>1. Realizar levantamiento de actividades realizadas.
2. Elaborar informe.</t>
  </si>
  <si>
    <t>Nombre del área: Departamento Jurídico.</t>
  </si>
  <si>
    <t>Nombre del área: Departamento de Planificación y Desarrollo.</t>
  </si>
  <si>
    <t>1 - Planificar la seguridad que se brindará a las plantas.         
2 - Organizar los militares que llevarán a cabo los servicios.
3 - Ejecutar los servicios programados.</t>
  </si>
  <si>
    <t>1 - Planificar la seguridad que se brindará a las Bodegas Móviles.
2 - Organizar los militares que llevarán a cabo los servicios.
3 - Ejecutar los servicios programados.</t>
  </si>
  <si>
    <t>1 - Planificar la seguridad que se brindará a los Mercados de Productores.
2 - Organizar los militares que llevarán a cabo los servicios.
3 - Ejecutar los servicios programados.</t>
  </si>
  <si>
    <r>
      <t>1 - Planificar la seguridad que se brindará a los funcionarios.</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</si>
  <si>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r>
      <t>1 - Planificar la seguridad que se brindará a los camiones de abastecimiento.</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</si>
  <si>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t>1 - Hoja de análisis de los militares en servicios. Informe de supervisión (hojas timbradas y análisis de los militares en servicio).                   
2 - Listado de personal militar asignado a cada planta.
3 - Militares asignados a cada planta.</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</si>
  <si>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</si>
  <si>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</si>
  <si>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1 - Hoja de análisis de los militares en servicios. Documento de distribución de fuerza (hojas timbradas).              
2 - Listado de personal militar asignado a cada funcionario.
3 - Militares asignados a cada funcionario.</t>
  </si>
  <si>
    <t>1 - Hoja de análisis de los militares en servicios. Documento de distribución de fuerza (hojas timbradas).                   
2 - Listado de personal militar asignado a cada camión de abastecimiento.
3 - Militares asignados a cada camión de abastecimiento.</t>
  </si>
  <si>
    <t>Nombre del área: Departamento de Seguridad Militar.</t>
  </si>
  <si>
    <t>1.Informes de las áreas involucradas. 2.Informe Final.
3. Plan de Seguimiento.</t>
  </si>
  <si>
    <t>1 - Registro en el libro de entrada.
2- Informe de revisión.
4 - Registro en el libro de salida.</t>
  </si>
  <si>
    <t>1. Formato de Recepción de contratos.                                                                                                              2 Informe de Revisión.</t>
  </si>
  <si>
    <t>1 - Libro de registro de entrada.
2 - Validación del fiscalizador.
3 - Libro de registro de salida.</t>
  </si>
  <si>
    <t>1,2 - Programación o cronograma de trabajo.
3 - Informe de fiscalización de las operaciones institucionales.</t>
  </si>
  <si>
    <t>1 - Programación o cronograma de trabajo.
2 - Informe de arqueo.</t>
  </si>
  <si>
    <t>1- Informe de Cheques revisados.</t>
  </si>
  <si>
    <t>1 - Programación o cronograma de trabajo.
2- Informe de fiscalización de las operaciones de Bodegas Móviles.</t>
  </si>
  <si>
    <t>1 - Programación o cronograma de trabajo.
2 - Informe de fiscalización de las operaciones de Mercados de Productores.</t>
  </si>
  <si>
    <t>1- Programación o cronograma de trabajo                                                2 - Informe de fiscalización de la validación de inventario de materiales y suministro.</t>
  </si>
  <si>
    <t>1,2 - Programación de trabajo.
3 - Informe de fiscalización de la validación del inventario de producto.</t>
  </si>
  <si>
    <t>1,2 - Informe de ingreso mensual.</t>
  </si>
  <si>
    <t>1,2 - Informe de pagos electrónicos a empleados.</t>
  </si>
  <si>
    <t>1,2 - Reporte de transferencias electrónicas.</t>
  </si>
  <si>
    <t>1. Recepción de la Nómina.                                                                                                                                               2. Informe de Revisión.</t>
  </si>
  <si>
    <t>1 - Programación o cronograma de trabajo.
2 - Formato de verificación y validación de inventario de Activos Fijos.</t>
  </si>
  <si>
    <t>1 - Solicitud de auditoría
2 - Aprobación de auditoría.
3 – Ejecutar</t>
  </si>
  <si>
    <t>1 - Recepción de los documentos de todas las áreas.
2 - Revisión de los documentos.
3 - Corrección de los documentos.
4 - Entrega de los documentos.</t>
  </si>
  <si>
    <t>1 - Recepción de los documentos.
2 - Revisión.
3 - Corrección.
4 - Entrega.</t>
  </si>
  <si>
    <t>1 - Recepción de la nómina de empleados fijos.
2 - Revisión de la nómina de empleados fijos.
3 - Entrega de la nómina revisada.</t>
  </si>
  <si>
    <t>1 - Recepción de expedientes administrativos financieros.
2 - Revisión de los expedientes.
3 - Entrega de los expedientes revisados.</t>
  </si>
  <si>
    <t>1 - Programar fecha para la fiscalización de las operaciones institucionales.
2 - Planificación de las operaciones.
3 - Ejecución de las operaciones.</t>
  </si>
  <si>
    <t>1 - Escoger la fecha para la realización del arqueo.
2 - Realizar el arqueo.</t>
  </si>
  <si>
    <t>1 - Recepción de cheques a revisar.
2 - Revisión de cheques.
3 - Entrega de cheques.</t>
  </si>
  <si>
    <t>1 - Programar fecha para la fiscalización y validación de operaciones financieras en Bodegas Móviles.
2 - Planificación de las operaciones.
3 - Ejecución de las operaciones.</t>
  </si>
  <si>
    <t>1 - Programar fecha para la fiscalización y validación de operaciones financieras en Mercados de Productores.
2 - Planificación de las operaciones.
3 - Ejecución de las operaciones.</t>
  </si>
  <si>
    <t>1 - Programar fecha para la fiscalización y validación del inventario de materiales de suministro.
2 - Planificar el inventario de materiales de suministro.
3 - Ejecución del inventario.</t>
  </si>
  <si>
    <t>1 - Programar fecha para la fiscalización y validación de inventario de producto.
2 - Planificación del inventario de producto.
3 - Ejecución del inventario de producto.</t>
  </si>
  <si>
    <t>1 - Recolectar información sobre los ingresos mensuales.
2 - Realizar informe mensual final.</t>
  </si>
  <si>
    <t>1 - Recolectar información sobre los pagos electrónicos a empleados.
2 - Realizar informe mensual final.</t>
  </si>
  <si>
    <t>1 - Recolectar información sobre las transferencias.
2 - Realizar informe mensual final.</t>
  </si>
  <si>
    <t>1 - Recepción de expedientes para fines de pago.
2 - Revisión de los expedientes.
3 - Entrega de los expedientes revisados.</t>
  </si>
  <si>
    <t>1 - Recepción.
2 - Revisión.
3 - Entrega.</t>
  </si>
  <si>
    <t>1 - Programar fecha para la validación de los inventarios de Activos Fijos.
2 - Planificación del inventario de Activos Fijos.
3 - Ejecución del inventario.</t>
  </si>
  <si>
    <t xml:space="preserve">1 - Agendar actividad.
2 - Realizar fotos, videos y notas de prensa del evento.
3 - Llevar a cabo la edición y corrección del material.
4 - Enviar a los grupos de chat del Departamento de Comunicaciones.
5 - Publicar en medios internos y externos. </t>
  </si>
  <si>
    <t>1 - Crear y seleccionar contenido.
2 - Publicar notas, fotos, videos u otros documentos.
3 - Monitorear el Portal.</t>
  </si>
  <si>
    <t xml:space="preserve">1 - Recopilar Información.
2 - Crear contenido.
3 - Publicar el contenido.
4 - Monitorear impacto. </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</si>
  <si>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</si>
  <si>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xml:space="preserve">1 - Selección de información.
2 - Preparación del contenido a publicar.
3 - Edición del video de la cápsula.
4 - Revisión final de la cápsula.
5 - Publicación de la cápsula. </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</si>
  <si>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</si>
  <si>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 xml:space="preserve">1 - Selección del medio.
2 - Elaboración de publicidad.
3 - Aprobación.
4 - Definición del tiempo de colocación.
5 - Elaboración de un contrato.
6 - Colocación de publicidad. 
7 - Supervisión del servicio.  </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</si>
  <si>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</si>
  <si>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1 - Identificar la importancia de la actividad.
2 - Elaborar un guión de la actividad.
3 - Identificar las autoridades que asistirán.
4 - Ser moderador, siguiendo el guión ya elaborado</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</si>
  <si>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</si>
  <si>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 xml:space="preserve">1 - Seleccionar contenido.
2 - Realizar lista del contenido.
3 - Publicar el contenido en el mural.
4 - Verificar el contenido en el mural.  </t>
  </si>
  <si>
    <t xml:space="preserve">1 - Recolección de informaciones de medios de comunicación digitales e impresos.
2 - Copiar títulos y enlaces.
3 - Recortar noticias de periódicos físicos.
4 - Elaboración de síntesis.
5. Envío de manera física y digital.  </t>
  </si>
  <si>
    <t>1 - Búsqueda de información o programación diaria de programas institucionales.
2 - Elaboración del diseño.
3 - Publicación en medios internos o externos.
4 - Verificación del impacto.</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</si>
  <si>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</si>
  <si>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1 - Definir los temas a encuestar.
2 - Elaborar las preguntas de las encuestas.
3 - Definir el público objetivo.
4 - Establecer las vías y herramientas a través de las cuales se realizará la misma.
5 - Procesar la información.
6 - Realizar un informe final.</t>
  </si>
  <si>
    <t>1 - Recepción de solicitud.
2 - Gestión servicios requeridos.
3 - Organizar el evento.
4 - Realización de lista de invitados.
5 - Distribución del trabajo.
6 - Asistencia protocolar a montaje de evento e invitados.</t>
  </si>
  <si>
    <t>1 - Recepción de solicitud.
2 - Gestión servicios requeridos.
3 - Organizar el evento.
4 - Realización de lista de invitados.
5 - Confirmación de asistencia.
6 - Coordinación de la distribución de invitados.
7 - Distribución del invitados.
8 - Asistencia protocolar a montaje de evento e invitados.</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</si>
  <si>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</si>
  <si>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1,2,3 - Enlaces del Portal Institucional.</t>
  </si>
  <si>
    <t xml:space="preserve">1 - Material necesario para la creación del contenido.
2,3 - Publicación del contenido en redes sociales.
4 - Revisión de los indicadores de las redes sociales. </t>
  </si>
  <si>
    <t xml:space="preserve">1 - Información recolectada para la revista.
2,3,4,5 - Contenido editado para fines de diagramación.
6 - Revista Institucional en PDF difundida en diferentes medios.
7 - Versión impresa de la Revista Institucional. </t>
  </si>
  <si>
    <t xml:space="preserve">1 - Contenido recolectado para la cápsula.
2,3,4 - Cápsula informativa editada y revisada.
5 - Enlace de la cápsula informativa publicada en el canal de YouTube. </t>
  </si>
  <si>
    <t xml:space="preserve">1 - Información recolectada.
2 - Nota de prensa redactada.
3 - Fotos y videos a publicar.
4,5,6 - Enlace de publicaciones en medios externos.
7 - Archivo de publicaciones. </t>
  </si>
  <si>
    <t xml:space="preserve">1,2,3,4 - Publicidad aprobada y lista para fines de publicación.
5 - Copia de contratos.
6 - Fotos de publicidad colocada en medios impresos o digitales.
7 - Informe de Supervisión de Servicios. </t>
  </si>
  <si>
    <t>1,2,3 - Artes de las campañas.
4,5 - Material audiovisual de la campaña editado y aprobado.
6,7 - Publicación de la campaña en redes sociales, murales y página institucional.
8 - Publicación de la campaña en otros medios.</t>
  </si>
  <si>
    <t>1 - Videos.
2 - Fotos.
3 - Nota de prensa de la actividad.</t>
  </si>
  <si>
    <t>1 - Fotos o videos realizados para coordinar los encuentros.
2,3,4,5,6,7 - Enlace de la entrevista..</t>
  </si>
  <si>
    <t>1,2 - Lista de publicaciones del contenido.
3,4 - Publicación en el mural.</t>
  </si>
  <si>
    <t>1,2,3,4,5 - Copia física y digital de la síntesis diaria de información.</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</si>
  <si>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</si>
  <si>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 xml:space="preserve">1,2,3,4,5 - Informe de Monitoreo ejecutado y entregado al Director Ejecutivo.
</t>
  </si>
  <si>
    <t>1,2,3 - Copia del modelo de la encuesta.
4,5 - Resultados de la encuesta.
6 - Informe final.</t>
  </si>
  <si>
    <t xml:space="preserve">1 - Copia de expedientes o solicitudes.
2 - Hoja de asistencia.
3 - Fotos.
4 - Videos. </t>
  </si>
  <si>
    <t>1 - Copia de expedientes o solicitudes.
2 - Hoja de asistencia.
3 - Fotos.
4 - Videos.</t>
  </si>
  <si>
    <t>1 - Recolectar información.                            
2 - Realizar informe.                                                                                                                   
3- Realizar Plan</t>
  </si>
  <si>
    <t>1-Elaborar el plan de capacitación.
2-Cumplir a tiempo con la convocatoria de las actividades a las cooperativas y asociaciones.
3-Evaluar la efectividad del plan de capacitación en estándares de calidad, inocuidad y comercialización.
4-Cumplir con la participación de genero. (mujeres, hombres y jóvenes en las capacitaciones)                                  
5-Concientizar a los productores sobre los beneficios al Cumplir con las normas de comercialización.</t>
  </si>
  <si>
    <t>1-Registro de participantes por actividades programadas.                    
2-Fotografías por actividad realizada.   
3-Comunicación de invitación.              
4-Informes.                                            
5-Encuestas a productores beneficiados del programas de estándares de calidad y comercialización.</t>
  </si>
  <si>
    <t xml:space="preserve">1-Registro de participantes por actividades programadas.                    
2-Fotografías por actividad realizada.   
3-Informes.                                            </t>
  </si>
  <si>
    <t xml:space="preserve">1-Formar equipo de trabajo con los técnicos durante la jornada. </t>
  </si>
  <si>
    <t>1-Formulario MP-1 para la certificación del producto.</t>
  </si>
  <si>
    <t>1-Hoja de control.</t>
  </si>
  <si>
    <t xml:space="preserve"> 1 - Acoger la solicitud de compra de productos alimenticios de las Instituciones Gubernamentales.
2 - Revisar la solicitud de compra de productos y contactar a la parte interesada para proceder a la elaboración del acuerdo interinstitucional.
3 - Aprobar la orden de compra de productos de la Institución y proceder a elaborar la autorización de despacho de productos.                          
 4- Realizar la factura de la venta interinstitucional. 5- Remitir la factura a la Dirección Financiera. </t>
  </si>
  <si>
    <t>1. Gestionar necesidades de personal.
2. Tramitar los requerimientos de las áreas. 
3. Realizar la debida diligencia a los colaboradores de nuevo ingreso que ocupan cargos críticos.
4. Enviar al MAP las solicitudes de No-Objeción.
5. Ejecutar las novedades de acuerdo con aprobación del MAP.
6. Procesar oficio de aprobación a la MAE.
7. Realizar acciones de personal.
8. Remisión a Registro, Control y Nómina las novedades de personal.                                             
9. Remisión de novedades a la Sección de Revisión Interna.
10. Apoyar en la elaboración de informe estadística de Recursos Humanos.</t>
  </si>
  <si>
    <t>Nombre del área:  Departamento de Normas, Sistemas, Supervisión y Seguimiento</t>
  </si>
  <si>
    <t>Nombre del área:  Departamento de Comunicaciones</t>
  </si>
  <si>
    <t>META T2</t>
  </si>
  <si>
    <t xml:space="preserve">Abril </t>
  </si>
  <si>
    <t xml:space="preserve">Mayo </t>
  </si>
  <si>
    <t xml:space="preserve">Junio </t>
  </si>
  <si>
    <t>Informe de ejecución Abril - Junio  del POA 2024</t>
  </si>
  <si>
    <t>RD$0.00</t>
  </si>
  <si>
    <t xml:space="preserve">MISIÓN:
"Contribuir al desarrollo agropecuario a través de acciones y programas orientados a la eficacia, rentabilidad y competitividad de los productores, mediante una comercialización justa y organizada, que garantice el acceso a alimentos de calidad para todos los consumidores".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</si>
</sst>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409]General"/>
    <numFmt numFmtId="165" formatCode=";;"/>
    <numFmt numFmtId="166" formatCode="&quot;RD&quot;&quot;$&quot;#,##0.00"/>
    <numFmt numFmtId="167" formatCode="0\ %"/>
    <numFmt numFmtId="168" formatCode="_(&quot;$&quot;* #,##0_);_(&quot;$&quot;* \(#,##0\);_(&quot;$&quot;* &quot;-&quot;??_);_(@_)"/>
    <numFmt numFmtId="169" formatCode="#,##0.00\ ;&quot; (&quot;#,##0.00\);&quot; -&quot;#\ ;@\ "/>
  </numFmts>
  <fonts count="39" x14ac:knownFonts="1">
    <font>
      <sz val="11"/>
      <color theme="1"/>
      <name val="Calibri"/>
      <family val="2"/>
      <scheme val="minor"/>
    </font>
    <font>
      <sz val="11"/>
      <color theme="1"/>
      <name val="Calibri"/>
      <family val="2"/>
      <scheme val="minor"/>
    </font>
    <font>
      <sz val="10"/>
      <color rgb="FF000000"/>
      <name val="Verdana"/>
      <family val="2"/>
    </font>
    <font>
      <b/>
      <sz val="12"/>
      <color rgb="FFFFFFFF"/>
      <name val="Calibri"/>
      <family val="2"/>
    </font>
    <font>
      <b/>
      <sz val="12"/>
      <color rgb="FF000000"/>
      <name val="Calibri"/>
      <family val="2"/>
    </font>
    <font>
      <sz val="10"/>
      <name val="Verdana"/>
      <family val="2"/>
    </font>
    <font>
      <sz val="10"/>
      <name val="Calibri"/>
      <family val="2"/>
    </font>
    <font>
      <sz val="12"/>
      <color rgb="FF000000"/>
      <name val="Calibri"/>
      <family val="2"/>
    </font>
    <font>
      <sz val="11"/>
      <color rgb="FF000000"/>
      <name val="Calibri"/>
      <family val="2"/>
    </font>
    <font>
      <b/>
      <sz val="10"/>
      <color rgb="FFFFFFFF"/>
      <name val="Calibri"/>
      <family val="2"/>
    </font>
    <font>
      <b/>
      <sz val="10"/>
      <color rgb="FF000000"/>
      <name val="Calibri"/>
      <family val="2"/>
    </font>
    <font>
      <b/>
      <sz val="10"/>
      <name val="Calibri"/>
      <family val="2"/>
    </font>
    <font>
      <sz val="10"/>
      <color rgb="FF000000"/>
      <name val="Calibri"/>
      <family val="2"/>
    </font>
    <font>
      <sz val="11"/>
      <color rgb="FF000000"/>
      <name val="Arial"/>
      <family val="2"/>
    </font>
    <font>
      <sz val="10"/>
      <color rgb="FF000000"/>
      <name val="Verdana"/>
      <family val="2"/>
      <charset val="1"/>
    </font>
    <font>
      <sz val="10"/>
      <color theme="1"/>
      <name val="Calibri"/>
      <family val="2"/>
    </font>
    <font>
      <b/>
      <sz val="10"/>
      <color theme="0"/>
      <name val="Calibri"/>
      <family val="2"/>
    </font>
    <font>
      <b/>
      <sz val="10"/>
      <color theme="1"/>
      <name val="Calibri"/>
      <family val="2"/>
    </font>
    <font>
      <sz val="10"/>
      <color rgb="FF000000"/>
      <name val="Arial"/>
      <family val="2"/>
    </font>
    <font>
      <sz val="10"/>
      <name val="Calibri"/>
      <family val="2"/>
      <scheme val="minor"/>
    </font>
    <font>
      <sz val="11"/>
      <color rgb="FF000000"/>
      <name val="Arial"/>
      <family val="2"/>
      <charset val="1"/>
    </font>
    <font>
      <b/>
      <sz val="10"/>
      <color rgb="FF000000"/>
      <name val="Calibri"/>
      <family val="2"/>
      <scheme val="minor"/>
    </font>
    <font>
      <sz val="10"/>
      <color rgb="FFFF0000"/>
      <name val="Calibri"/>
      <family val="2"/>
      <scheme val="minor"/>
    </font>
    <font>
      <sz val="10"/>
      <color rgb="FF000000"/>
      <name val="Calibri"/>
      <family val="2"/>
      <scheme val="minor"/>
    </font>
    <font>
      <sz val="12"/>
      <name val="Calibri"/>
      <family val="2"/>
    </font>
    <font>
      <sz val="8"/>
      <name val="Calibri"/>
      <family val="2"/>
      <scheme val="minor"/>
    </font>
    <font>
      <sz val="11"/>
      <name val="Calibri"/>
      <family val="2"/>
      <scheme val="minor"/>
    </font>
    <font>
      <sz val="11"/>
      <color rgb="FF000000"/>
      <name val="Times New Roman"/>
      <family val="1"/>
    </font>
    <font>
      <b/>
      <sz val="14"/>
      <color theme="0"/>
      <name val="Times New Roman"/>
      <family val="1"/>
    </font>
    <font>
      <sz val="12"/>
      <color theme="1"/>
      <name val="Times New Roman"/>
      <family val="1"/>
    </font>
    <font>
      <b/>
      <sz val="20"/>
      <color rgb="FFFFFFFF"/>
      <name val="Calibri"/>
      <family val="2"/>
    </font>
    <font>
      <b/>
      <sz val="20"/>
      <color rgb="FF000000"/>
      <name val="Calibri"/>
      <family val="2"/>
    </font>
    <font>
      <b/>
      <i/>
      <sz val="16"/>
      <color rgb="FF000000"/>
      <name val="Calibri"/>
      <family val="2"/>
    </font>
    <font>
      <sz val="10"/>
      <color theme="1"/>
      <name val="Calibri"/>
      <family val="2"/>
      <scheme val="minor"/>
    </font>
    <font>
      <sz val="10"/>
      <name val="Verdana"/>
      <family val="2"/>
      <charset val="1"/>
    </font>
    <font>
      <sz val="11"/>
      <color rgb="FF000000"/>
      <name val="Calibri"/>
      <family val="2"/>
      <charset val="1"/>
    </font>
    <font>
      <sz val="10"/>
      <color rgb="FF000000"/>
      <name val="Arial"/>
      <family val="2"/>
      <charset val="1"/>
    </font>
    <font>
      <b/>
      <sz val="12"/>
      <color rgb="FF000000"/>
      <name val="Calibri"/>
      <family val="2"/>
      <charset val="1"/>
    </font>
    <font>
      <b/>
      <sz val="16"/>
      <color rgb="FF000000"/>
      <name val="Calibri"/>
      <family val="2"/>
    </font>
  </fonts>
  <fills count="15">
    <fill>
      <patternFill patternType="none"/>
    </fill>
    <fill>
      <patternFill patternType="gray125"/>
    </fill>
    <fill>
      <patternFill patternType="solid">
        <fgColor rgb="FF385723"/>
        <bgColor rgb="FF385724"/>
      </patternFill>
    </fill>
    <fill>
      <patternFill patternType="solid">
        <fgColor rgb="FFFFF3CB"/>
        <bgColor rgb="FFE2F0D9"/>
      </patternFill>
    </fill>
    <fill>
      <patternFill patternType="solid">
        <fgColor rgb="FFFFFFFF"/>
        <bgColor rgb="FFFFFFFF"/>
      </patternFill>
    </fill>
    <fill>
      <patternFill patternType="solid">
        <fgColor theme="7" tint="0.79998168889431442"/>
        <bgColor indexed="64"/>
      </patternFill>
    </fill>
    <fill>
      <patternFill patternType="solid">
        <fgColor theme="0"/>
        <bgColor indexed="64"/>
      </patternFill>
    </fill>
    <fill>
      <patternFill patternType="solid">
        <fgColor rgb="FFFFFFFF"/>
        <bgColor rgb="FFFFF3CB"/>
      </patternFill>
    </fill>
    <fill>
      <patternFill patternType="solid">
        <fgColor theme="8" tint="0.79998168889431442"/>
        <bgColor theme="8" tint="0.79998168889431442"/>
      </patternFill>
    </fill>
    <fill>
      <patternFill patternType="solid">
        <fgColor theme="8"/>
        <bgColor theme="8"/>
      </patternFill>
    </fill>
    <fill>
      <patternFill patternType="solid">
        <fgColor theme="8" tint="0.79998168889431442"/>
        <bgColor indexed="64"/>
      </patternFill>
    </fill>
    <fill>
      <patternFill patternType="solid">
        <fgColor rgb="FFFFFF00"/>
        <bgColor indexed="64"/>
      </patternFill>
    </fill>
    <fill>
      <patternFill patternType="solid">
        <fgColor rgb="FFFFF3CB"/>
        <bgColor rgb="FFA9D18E"/>
      </patternFill>
    </fill>
    <fill>
      <patternFill patternType="solid">
        <fgColor theme="0" tint="-0.14999847407452621"/>
        <bgColor indexed="64"/>
      </patternFill>
    </fill>
    <fill>
      <patternFill patternType="solid">
        <fgColor rgb="FFD9D9D9"/>
        <bgColor rgb="FFC0C0C0"/>
      </patternFill>
    </fill>
  </fills>
  <borders count="20">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right/>
      <top style="thin">
        <color theme="8" tint="0.39997558519241921"/>
      </top>
      <bottom style="thin">
        <color theme="8" tint="0.39997558519241921"/>
      </bottom>
      <diagonal/>
    </border>
    <border>
      <left/>
      <right/>
      <top/>
      <bottom style="medium">
        <color indexed="64"/>
      </bottom>
      <diagonal/>
    </border>
    <border>
      <left/>
      <right/>
      <top style="thin">
        <color theme="8" tint="0.39997558519241921"/>
      </top>
      <bottom style="medium">
        <color indexed="64"/>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thin">
        <color indexed="64"/>
      </left>
      <right style="medium">
        <color rgb="FF000000"/>
      </right>
      <top style="medium">
        <color rgb="FF000000"/>
      </top>
      <bottom/>
      <diagonal/>
    </border>
    <border>
      <left style="thin">
        <color indexed="64"/>
      </left>
      <right style="medium">
        <color rgb="FF000000"/>
      </right>
      <top/>
      <bottom style="medium">
        <color rgb="FF000000"/>
      </bottom>
      <diagonal/>
    </border>
    <border>
      <left style="thin">
        <color indexed="64"/>
      </left>
      <right style="thin">
        <color indexed="64"/>
      </right>
      <top/>
      <bottom style="thin">
        <color indexed="64"/>
      </bottom>
      <diagonal/>
    </border>
  </borders>
  <cellStyleXfs count="25">
    <xf numFmtId="0" fontId="0" fillId="0" borderId="0"/>
    <xf numFmtId="164" fontId="2" fillId="0" borderId="0" applyBorder="0" applyProtection="0"/>
    <xf numFmtId="0" fontId="5" fillId="0" borderId="0"/>
    <xf numFmtId="9" fontId="1" fillId="0" borderId="0" applyFont="0" applyFill="0" applyBorder="0" applyAlignment="0" applyProtection="0"/>
    <xf numFmtId="164" fontId="8" fillId="0" borderId="0" applyBorder="0" applyProtection="0"/>
    <xf numFmtId="9" fontId="1" fillId="0" borderId="0" applyFont="0" applyFill="0" applyBorder="0" applyAlignment="0" applyProtection="0"/>
    <xf numFmtId="9" fontId="1" fillId="0" borderId="0" applyFont="0" applyFill="0" applyBorder="0" applyAlignment="0" applyProtection="0"/>
    <xf numFmtId="0" fontId="13" fillId="0" borderId="0"/>
    <xf numFmtId="164" fontId="14" fillId="0" borderId="0" applyBorder="0" applyProtection="0"/>
    <xf numFmtId="9" fontId="1" fillId="0" borderId="0" applyFont="0" applyFill="0" applyBorder="0" applyAlignment="0" applyProtection="0"/>
    <xf numFmtId="9" fontId="1" fillId="0" borderId="0" applyFont="0" applyFill="0" applyBorder="0" applyAlignment="0" applyProtection="0"/>
    <xf numFmtId="0" fontId="18" fillId="0" borderId="0"/>
    <xf numFmtId="167" fontId="20" fillId="0" borderId="0" applyBorder="0" applyProtection="0"/>
    <xf numFmtId="0" fontId="1" fillId="0" borderId="0"/>
    <xf numFmtId="164" fontId="2" fillId="0" borderId="0" applyBorder="0" applyProtection="0"/>
    <xf numFmtId="0" fontId="13" fillId="0" borderId="0"/>
    <xf numFmtId="164" fontId="8" fillId="0" borderId="0" applyBorder="0" applyProtection="0"/>
    <xf numFmtId="44" fontId="1" fillId="0" borderId="0" applyFont="0" applyFill="0" applyBorder="0" applyAlignment="0" applyProtection="0"/>
    <xf numFmtId="169" fontId="8" fillId="0" borderId="0" applyBorder="0" applyProtection="0"/>
    <xf numFmtId="9" fontId="20" fillId="0" borderId="0" applyBorder="0" applyProtection="0"/>
    <xf numFmtId="0" fontId="20" fillId="0" borderId="0"/>
    <xf numFmtId="0" fontId="34" fillId="0" borderId="0"/>
    <xf numFmtId="0" fontId="35" fillId="0" borderId="0"/>
    <xf numFmtId="0" fontId="36" fillId="0" borderId="0"/>
    <xf numFmtId="164" fontId="35" fillId="0" borderId="0" applyBorder="0" applyProtection="0"/>
  </cellStyleXfs>
  <cellXfs count="273">
    <xf numFmtId="0" fontId="0" fillId="0" borderId="0" xfId="0"/>
    <xf numFmtId="165" fontId="4" fillId="3" borderId="1" xfId="1" applyNumberFormat="1" applyFont="1" applyFill="1" applyBorder="1" applyAlignment="1" applyProtection="1">
      <alignment horizontal="center" vertical="center" wrapText="1"/>
    </xf>
    <xf numFmtId="165" fontId="7" fillId="3" borderId="1" xfId="1" applyNumberFormat="1" applyFont="1" applyFill="1" applyBorder="1" applyAlignment="1" applyProtection="1">
      <alignment horizontal="center" vertical="center" wrapText="1"/>
    </xf>
    <xf numFmtId="3" fontId="7" fillId="0" borderId="1" xfId="3" applyNumberFormat="1" applyFont="1" applyBorder="1" applyAlignment="1" applyProtection="1">
      <alignment horizontal="center" vertical="center"/>
    </xf>
    <xf numFmtId="3" fontId="4" fillId="3" borderId="1" xfId="3" applyNumberFormat="1" applyFont="1" applyFill="1" applyBorder="1" applyAlignment="1" applyProtection="1">
      <alignment horizontal="center" vertical="center"/>
    </xf>
    <xf numFmtId="10" fontId="4" fillId="3" borderId="1" xfId="3" applyNumberFormat="1" applyFont="1" applyFill="1" applyBorder="1" applyAlignment="1" applyProtection="1">
      <alignment horizontal="center" vertical="center"/>
    </xf>
    <xf numFmtId="9" fontId="0" fillId="0" borderId="0" xfId="5" applyFont="1"/>
    <xf numFmtId="0" fontId="0" fillId="0" borderId="5" xfId="0" applyBorder="1" applyAlignment="1">
      <alignment wrapText="1"/>
    </xf>
    <xf numFmtId="9" fontId="0" fillId="0" borderId="5" xfId="5" applyFont="1" applyBorder="1" applyAlignment="1">
      <alignment horizontal="center" vertical="center"/>
    </xf>
    <xf numFmtId="0" fontId="26" fillId="0" borderId="0" xfId="0" applyFont="1"/>
    <xf numFmtId="9" fontId="27" fillId="0" borderId="0" xfId="5" applyFont="1" applyAlignment="1">
      <alignment horizontal="center" vertical="center" wrapText="1"/>
    </xf>
    <xf numFmtId="9" fontId="27" fillId="0" borderId="0" xfId="5" applyFont="1" applyAlignment="1">
      <alignment horizontal="center" vertical="center"/>
    </xf>
    <xf numFmtId="0" fontId="28" fillId="9" borderId="6" xfId="0" applyFont="1" applyFill="1" applyBorder="1" applyAlignment="1">
      <alignment vertical="center"/>
    </xf>
    <xf numFmtId="0" fontId="29" fillId="8" borderId="6" xfId="0" applyFont="1" applyFill="1" applyBorder="1" applyAlignment="1">
      <alignment vertical="center" wrapText="1"/>
    </xf>
    <xf numFmtId="0" fontId="29" fillId="0" borderId="6" xfId="0" applyFont="1" applyBorder="1" applyAlignment="1">
      <alignment vertical="center" wrapText="1"/>
    </xf>
    <xf numFmtId="9" fontId="27" fillId="0" borderId="7" xfId="5" applyFont="1" applyBorder="1" applyAlignment="1">
      <alignment horizontal="center" vertical="center"/>
    </xf>
    <xf numFmtId="0" fontId="29" fillId="10" borderId="6" xfId="0" applyFont="1" applyFill="1" applyBorder="1" applyAlignment="1">
      <alignment vertical="center" wrapText="1"/>
    </xf>
    <xf numFmtId="9" fontId="27" fillId="11" borderId="0" xfId="5" applyFont="1" applyFill="1" applyAlignment="1">
      <alignment horizontal="center" vertical="center" wrapText="1"/>
    </xf>
    <xf numFmtId="10" fontId="27" fillId="0" borderId="0" xfId="5" applyNumberFormat="1" applyFont="1" applyAlignment="1">
      <alignment horizontal="center" vertical="center" wrapText="1"/>
    </xf>
    <xf numFmtId="10" fontId="27" fillId="0" borderId="0" xfId="5" applyNumberFormat="1" applyFont="1" applyAlignment="1">
      <alignment horizontal="center" vertical="center"/>
    </xf>
    <xf numFmtId="3" fontId="4" fillId="3" borderId="2" xfId="3" applyNumberFormat="1" applyFont="1" applyFill="1" applyBorder="1" applyAlignment="1" applyProtection="1">
      <alignment horizontal="center" vertical="center"/>
    </xf>
    <xf numFmtId="0" fontId="0" fillId="0" borderId="5" xfId="0" applyBorder="1"/>
    <xf numFmtId="164" fontId="10" fillId="3" borderId="5" xfId="1" applyFont="1" applyFill="1" applyBorder="1" applyAlignment="1" applyProtection="1">
      <alignment horizontal="center" vertical="center" wrapText="1"/>
    </xf>
    <xf numFmtId="165" fontId="10" fillId="3" borderId="5" xfId="1" applyNumberFormat="1" applyFont="1" applyFill="1" applyBorder="1" applyAlignment="1" applyProtection="1">
      <alignment horizontal="center" vertical="center" wrapText="1"/>
    </xf>
    <xf numFmtId="165" fontId="4" fillId="3" borderId="5" xfId="1" applyNumberFormat="1" applyFont="1" applyFill="1" applyBorder="1" applyAlignment="1" applyProtection="1">
      <alignment horizontal="center" vertical="center" wrapText="1"/>
    </xf>
    <xf numFmtId="165" fontId="7" fillId="3" borderId="5" xfId="1" applyNumberFormat="1" applyFont="1" applyFill="1" applyBorder="1" applyAlignment="1" applyProtection="1">
      <alignment horizontal="center" vertical="center" wrapText="1"/>
    </xf>
    <xf numFmtId="164" fontId="6" fillId="0" borderId="5" xfId="1" applyFont="1" applyBorder="1" applyAlignment="1" applyProtection="1">
      <alignment horizontal="center" vertical="center" wrapText="1"/>
    </xf>
    <xf numFmtId="164" fontId="6" fillId="0" borderId="5" xfId="1" applyFont="1" applyBorder="1" applyAlignment="1" applyProtection="1">
      <alignment horizontal="left" vertical="center" wrapText="1"/>
    </xf>
    <xf numFmtId="3" fontId="11" fillId="0" borderId="5" xfId="3" applyNumberFormat="1" applyFont="1" applyFill="1" applyBorder="1" applyAlignment="1" applyProtection="1">
      <alignment horizontal="center" vertical="center" wrapText="1"/>
    </xf>
    <xf numFmtId="164" fontId="11" fillId="0" borderId="5" xfId="1" applyFont="1" applyBorder="1" applyAlignment="1" applyProtection="1">
      <alignment horizontal="center" vertical="center" wrapText="1"/>
    </xf>
    <xf numFmtId="3" fontId="7" fillId="0" borderId="5" xfId="3" applyNumberFormat="1" applyFont="1" applyBorder="1" applyAlignment="1" applyProtection="1">
      <alignment horizontal="center" vertical="center"/>
    </xf>
    <xf numFmtId="3" fontId="4" fillId="3" borderId="5" xfId="3" applyNumberFormat="1" applyFont="1" applyFill="1" applyBorder="1" applyAlignment="1" applyProtection="1">
      <alignment horizontal="center" vertical="center"/>
    </xf>
    <xf numFmtId="10" fontId="10" fillId="3" borderId="2" xfId="3" applyNumberFormat="1" applyFont="1" applyFill="1" applyBorder="1" applyAlignment="1" applyProtection="1">
      <alignment horizontal="center" vertical="center"/>
    </xf>
    <xf numFmtId="165" fontId="10" fillId="3" borderId="5" xfId="4" applyNumberFormat="1" applyFont="1" applyFill="1" applyBorder="1" applyAlignment="1" applyProtection="1">
      <alignment horizontal="center" vertical="center"/>
    </xf>
    <xf numFmtId="165" fontId="12" fillId="3" borderId="5" xfId="1" applyNumberFormat="1" applyFont="1" applyFill="1" applyBorder="1" applyAlignment="1" applyProtection="1">
      <alignment horizontal="center" vertical="center" wrapText="1"/>
    </xf>
    <xf numFmtId="164" fontId="12" fillId="0" borderId="5" xfId="1" applyFont="1" applyBorder="1" applyAlignment="1" applyProtection="1">
      <alignment horizontal="center" vertical="center" wrapText="1"/>
    </xf>
    <xf numFmtId="10" fontId="12" fillId="0" borderId="5" xfId="3" applyNumberFormat="1" applyFont="1" applyFill="1" applyBorder="1" applyAlignment="1" applyProtection="1">
      <alignment horizontal="center" vertical="center" wrapText="1"/>
    </xf>
    <xf numFmtId="10" fontId="12" fillId="0" borderId="5" xfId="3" applyNumberFormat="1" applyFont="1" applyBorder="1" applyAlignment="1" applyProtection="1">
      <alignment horizontal="center" vertical="center"/>
    </xf>
    <xf numFmtId="10" fontId="10" fillId="3" borderId="5" xfId="3" applyNumberFormat="1" applyFont="1" applyFill="1" applyBorder="1" applyAlignment="1" applyProtection="1">
      <alignment horizontal="center" vertical="center"/>
    </xf>
    <xf numFmtId="164" fontId="12" fillId="0" borderId="5" xfId="1" applyFont="1" applyBorder="1" applyAlignment="1" applyProtection="1">
      <alignment horizontal="left" vertical="center" wrapText="1"/>
    </xf>
    <xf numFmtId="3" fontId="10" fillId="3" borderId="2" xfId="6" applyNumberFormat="1" applyFont="1" applyFill="1" applyBorder="1" applyAlignment="1" applyProtection="1">
      <alignment horizontal="center" vertical="center"/>
    </xf>
    <xf numFmtId="3" fontId="11" fillId="0" borderId="5" xfId="6" applyNumberFormat="1" applyFont="1" applyFill="1" applyBorder="1" applyAlignment="1" applyProtection="1">
      <alignment horizontal="center" vertical="center" wrapText="1"/>
    </xf>
    <xf numFmtId="3" fontId="12" fillId="0" borderId="5" xfId="6" applyNumberFormat="1" applyFont="1" applyBorder="1" applyAlignment="1" applyProtection="1">
      <alignment horizontal="center" vertical="center"/>
    </xf>
    <xf numFmtId="3" fontId="10" fillId="3" borderId="5" xfId="6" applyNumberFormat="1" applyFont="1" applyFill="1" applyBorder="1" applyAlignment="1" applyProtection="1">
      <alignment horizontal="center" vertical="center"/>
    </xf>
    <xf numFmtId="9" fontId="10" fillId="3" borderId="5" xfId="5" applyFont="1" applyFill="1" applyBorder="1" applyAlignment="1" applyProtection="1">
      <alignment horizontal="center" vertical="center"/>
    </xf>
    <xf numFmtId="3" fontId="10" fillId="3" borderId="9" xfId="9" applyNumberFormat="1" applyFont="1" applyFill="1" applyBorder="1" applyAlignment="1" applyProtection="1">
      <alignment horizontal="center" vertical="center"/>
    </xf>
    <xf numFmtId="3" fontId="11" fillId="3" borderId="9" xfId="9" applyNumberFormat="1" applyFont="1" applyFill="1" applyBorder="1" applyAlignment="1" applyProtection="1">
      <alignment horizontal="center" vertical="center"/>
    </xf>
    <xf numFmtId="10" fontId="10" fillId="5" borderId="10" xfId="4" applyNumberFormat="1" applyFont="1" applyFill="1" applyBorder="1" applyAlignment="1" applyProtection="1">
      <alignment horizontal="center" vertical="center"/>
    </xf>
    <xf numFmtId="164" fontId="6" fillId="0" borderId="5" xfId="7" applyNumberFormat="1" applyFont="1" applyBorder="1" applyAlignment="1">
      <alignment horizontal="center" vertical="center" wrapText="1"/>
    </xf>
    <xf numFmtId="3" fontId="10" fillId="0" borderId="5" xfId="5" applyNumberFormat="1" applyFont="1" applyBorder="1" applyAlignment="1" applyProtection="1">
      <alignment horizontal="center" vertical="center" wrapText="1"/>
    </xf>
    <xf numFmtId="3" fontId="12" fillId="0" borderId="5" xfId="9" applyNumberFormat="1" applyFont="1" applyBorder="1" applyAlignment="1" applyProtection="1">
      <alignment horizontal="center" vertical="center"/>
    </xf>
    <xf numFmtId="3" fontId="10" fillId="3" borderId="5" xfId="9" applyNumberFormat="1" applyFont="1" applyFill="1" applyBorder="1" applyAlignment="1" applyProtection="1">
      <alignment horizontal="center" vertical="center"/>
    </xf>
    <xf numFmtId="3" fontId="11" fillId="0" borderId="5" xfId="5" applyNumberFormat="1" applyFont="1" applyBorder="1" applyAlignment="1" applyProtection="1">
      <alignment horizontal="center" vertical="center" wrapText="1"/>
    </xf>
    <xf numFmtId="3" fontId="6" fillId="0" borderId="5" xfId="9" applyNumberFormat="1" applyFont="1" applyBorder="1" applyAlignment="1" applyProtection="1">
      <alignment horizontal="center" vertical="center"/>
    </xf>
    <xf numFmtId="3" fontId="11" fillId="3" borderId="5" xfId="9" applyNumberFormat="1" applyFont="1" applyFill="1" applyBorder="1" applyAlignment="1" applyProtection="1">
      <alignment horizontal="center" vertical="center"/>
    </xf>
    <xf numFmtId="9" fontId="11" fillId="3" borderId="5" xfId="5" applyFont="1" applyFill="1" applyBorder="1" applyAlignment="1" applyProtection="1">
      <alignment horizontal="center" vertical="center"/>
    </xf>
    <xf numFmtId="164" fontId="6" fillId="0" borderId="5" xfId="8" applyFont="1" applyBorder="1" applyAlignment="1" applyProtection="1">
      <alignment horizontal="center" vertical="center" wrapText="1"/>
    </xf>
    <xf numFmtId="9" fontId="10" fillId="0" borderId="5" xfId="5" applyFont="1" applyBorder="1" applyAlignment="1" applyProtection="1">
      <alignment horizontal="center" vertical="center" wrapText="1"/>
    </xf>
    <xf numFmtId="10" fontId="10" fillId="3" borderId="5" xfId="9" applyNumberFormat="1" applyFont="1" applyFill="1" applyBorder="1" applyAlignment="1" applyProtection="1">
      <alignment horizontal="center" vertical="center"/>
    </xf>
    <xf numFmtId="10" fontId="10" fillId="5" borderId="5" xfId="4" applyNumberFormat="1" applyFont="1" applyFill="1" applyBorder="1" applyAlignment="1" applyProtection="1">
      <alignment horizontal="center" vertical="center"/>
    </xf>
    <xf numFmtId="10" fontId="10" fillId="5" borderId="5" xfId="9" applyNumberFormat="1" applyFont="1" applyFill="1" applyBorder="1" applyAlignment="1" applyProtection="1">
      <alignment horizontal="center" vertical="center"/>
    </xf>
    <xf numFmtId="3" fontId="10" fillId="3" borderId="2" xfId="3" applyNumberFormat="1" applyFont="1" applyFill="1" applyBorder="1" applyAlignment="1" applyProtection="1">
      <alignment horizontal="center" vertical="center"/>
    </xf>
    <xf numFmtId="0" fontId="6" fillId="0" borderId="5" xfId="7" applyFont="1" applyBorder="1" applyAlignment="1">
      <alignment horizontal="center" vertical="center" wrapText="1"/>
    </xf>
    <xf numFmtId="3" fontId="12" fillId="0" borderId="5" xfId="3" applyNumberFormat="1" applyFont="1" applyBorder="1" applyAlignment="1" applyProtection="1">
      <alignment horizontal="center" vertical="center"/>
    </xf>
    <xf numFmtId="3" fontId="10" fillId="3" borderId="5" xfId="3" applyNumberFormat="1" applyFont="1" applyFill="1" applyBorder="1" applyAlignment="1" applyProtection="1">
      <alignment horizontal="center" vertical="center"/>
    </xf>
    <xf numFmtId="166" fontId="10" fillId="3" borderId="2" xfId="3" applyNumberFormat="1" applyFont="1" applyFill="1" applyBorder="1" applyAlignment="1" applyProtection="1">
      <alignment horizontal="center" vertical="center"/>
    </xf>
    <xf numFmtId="164" fontId="6" fillId="0" borderId="5" xfId="4" applyFont="1" applyBorder="1" applyAlignment="1" applyProtection="1">
      <alignment horizontal="left" vertical="center" wrapText="1"/>
    </xf>
    <xf numFmtId="164" fontId="6" fillId="0" borderId="5" xfId="4" applyFont="1" applyBorder="1" applyAlignment="1" applyProtection="1">
      <alignment horizontal="center" vertical="center" wrapText="1"/>
    </xf>
    <xf numFmtId="3" fontId="10" fillId="0" borderId="5" xfId="3" applyNumberFormat="1" applyFont="1" applyFill="1" applyBorder="1" applyAlignment="1" applyProtection="1">
      <alignment horizontal="center" vertical="center" wrapText="1"/>
    </xf>
    <xf numFmtId="164" fontId="10" fillId="0" borderId="5" xfId="1" applyFont="1" applyBorder="1" applyAlignment="1" applyProtection="1">
      <alignment horizontal="center" vertical="center" wrapText="1"/>
    </xf>
    <xf numFmtId="164" fontId="12" fillId="0" borderId="5" xfId="4" applyFont="1" applyBorder="1" applyAlignment="1" applyProtection="1">
      <alignment horizontal="left" vertical="center" wrapText="1"/>
    </xf>
    <xf numFmtId="164" fontId="12" fillId="0" borderId="5" xfId="4" applyFont="1" applyBorder="1" applyAlignment="1" applyProtection="1">
      <alignment horizontal="center" vertical="center" wrapText="1"/>
    </xf>
    <xf numFmtId="164" fontId="15" fillId="0" borderId="5" xfId="4" applyFont="1" applyBorder="1" applyAlignment="1" applyProtection="1">
      <alignment horizontal="center" vertical="center" wrapText="1"/>
    </xf>
    <xf numFmtId="166" fontId="10" fillId="0" borderId="5" xfId="3" applyNumberFormat="1" applyFont="1" applyFill="1" applyBorder="1" applyAlignment="1" applyProtection="1">
      <alignment horizontal="center" vertical="center" wrapText="1"/>
    </xf>
    <xf numFmtId="168" fontId="12" fillId="0" borderId="5" xfId="17" applyNumberFormat="1" applyFont="1" applyBorder="1" applyAlignment="1" applyProtection="1">
      <alignment horizontal="center" vertical="center"/>
    </xf>
    <xf numFmtId="166" fontId="10" fillId="3" borderId="5" xfId="3" applyNumberFormat="1" applyFont="1" applyFill="1" applyBorder="1" applyAlignment="1" applyProtection="1">
      <alignment horizontal="center" vertical="center"/>
    </xf>
    <xf numFmtId="3" fontId="10" fillId="3" borderId="2" xfId="10" applyNumberFormat="1" applyFont="1" applyFill="1" applyBorder="1" applyAlignment="1" applyProtection="1">
      <alignment horizontal="center" vertical="center"/>
    </xf>
    <xf numFmtId="3" fontId="11" fillId="0" borderId="5" xfId="10" applyNumberFormat="1" applyFont="1" applyFill="1" applyBorder="1" applyAlignment="1" applyProtection="1">
      <alignment horizontal="center" vertical="center" wrapText="1"/>
    </xf>
    <xf numFmtId="3" fontId="12" fillId="0" borderId="5" xfId="10" applyNumberFormat="1" applyFont="1" applyBorder="1" applyAlignment="1" applyProtection="1">
      <alignment horizontal="center" vertical="center"/>
    </xf>
    <xf numFmtId="3" fontId="10" fillId="3" borderId="5" xfId="10" applyNumberFormat="1" applyFont="1" applyFill="1" applyBorder="1" applyAlignment="1" applyProtection="1">
      <alignment horizontal="center" vertical="center"/>
    </xf>
    <xf numFmtId="0" fontId="6" fillId="0" borderId="5" xfId="7" applyFont="1" applyBorder="1" applyAlignment="1">
      <alignment vertical="center" wrapText="1"/>
    </xf>
    <xf numFmtId="164" fontId="17" fillId="5" borderId="2" xfId="1" applyFont="1" applyFill="1" applyBorder="1" applyAlignment="1" applyProtection="1">
      <alignment horizontal="center" vertical="center" wrapText="1"/>
    </xf>
    <xf numFmtId="165" fontId="17" fillId="3" borderId="5" xfId="1" applyNumberFormat="1" applyFont="1" applyFill="1" applyBorder="1" applyAlignment="1" applyProtection="1">
      <alignment horizontal="center" vertical="center" wrapText="1"/>
    </xf>
    <xf numFmtId="164" fontId="17" fillId="3" borderId="5" xfId="1" applyFont="1" applyFill="1" applyBorder="1" applyAlignment="1" applyProtection="1">
      <alignment horizontal="center" vertical="center" wrapText="1"/>
    </xf>
    <xf numFmtId="165" fontId="15" fillId="3" borderId="5" xfId="1" applyNumberFormat="1" applyFont="1" applyFill="1" applyBorder="1" applyAlignment="1" applyProtection="1">
      <alignment horizontal="center" vertical="center" wrapText="1"/>
    </xf>
    <xf numFmtId="164" fontId="15" fillId="0" borderId="5" xfId="1" applyFont="1" applyBorder="1" applyAlignment="1" applyProtection="1">
      <alignment horizontal="center" vertical="center" wrapText="1"/>
    </xf>
    <xf numFmtId="164" fontId="17" fillId="0" borderId="5" xfId="1" applyFont="1" applyBorder="1" applyAlignment="1" applyProtection="1">
      <alignment horizontal="center" vertical="center" wrapText="1"/>
    </xf>
    <xf numFmtId="164" fontId="17" fillId="5" borderId="5" xfId="1" applyFont="1" applyFill="1" applyBorder="1" applyAlignment="1" applyProtection="1">
      <alignment horizontal="center" vertical="center" wrapText="1"/>
    </xf>
    <xf numFmtId="9" fontId="17" fillId="5" borderId="5" xfId="5" applyFont="1" applyFill="1" applyBorder="1" applyAlignment="1" applyProtection="1">
      <alignment horizontal="center" vertical="center" wrapText="1"/>
    </xf>
    <xf numFmtId="164" fontId="9" fillId="2" borderId="5" xfId="1" applyFont="1" applyFill="1" applyBorder="1" applyAlignment="1" applyProtection="1">
      <alignment vertical="center" wrapText="1"/>
    </xf>
    <xf numFmtId="165" fontId="9" fillId="2" borderId="5" xfId="1" applyNumberFormat="1" applyFont="1" applyFill="1" applyBorder="1" applyAlignment="1" applyProtection="1">
      <alignment vertical="center" wrapText="1"/>
    </xf>
    <xf numFmtId="3" fontId="7" fillId="0" borderId="11" xfId="3" applyNumberFormat="1" applyFont="1" applyBorder="1" applyAlignment="1" applyProtection="1">
      <alignment horizontal="center" vertical="center"/>
    </xf>
    <xf numFmtId="3" fontId="4" fillId="3" borderId="11" xfId="3" applyNumberFormat="1" applyFont="1" applyFill="1" applyBorder="1" applyAlignment="1" applyProtection="1">
      <alignment horizontal="center" vertical="center"/>
    </xf>
    <xf numFmtId="3" fontId="4" fillId="3" borderId="3" xfId="3" applyNumberFormat="1" applyFont="1" applyFill="1" applyBorder="1" applyAlignment="1" applyProtection="1">
      <alignment horizontal="center" vertical="center"/>
    </xf>
    <xf numFmtId="164" fontId="6" fillId="0" borderId="5" xfId="8" applyFont="1" applyBorder="1" applyAlignment="1" applyProtection="1">
      <alignment horizontal="left" vertical="center" wrapText="1"/>
    </xf>
    <xf numFmtId="164" fontId="6" fillId="0" borderId="5" xfId="1" applyFont="1" applyBorder="1" applyAlignment="1" applyProtection="1">
      <alignment vertical="center" wrapText="1"/>
    </xf>
    <xf numFmtId="0" fontId="19" fillId="0" borderId="5" xfId="2" applyFont="1" applyBorder="1" applyAlignment="1">
      <alignment horizontal="left" vertical="center" wrapText="1"/>
    </xf>
    <xf numFmtId="0" fontId="19" fillId="0" borderId="5" xfId="2" quotePrefix="1" applyFont="1" applyBorder="1" applyAlignment="1">
      <alignment horizontal="center" vertical="center" wrapText="1"/>
    </xf>
    <xf numFmtId="0" fontId="19" fillId="0" borderId="5" xfId="2" quotePrefix="1" applyFont="1" applyBorder="1" applyAlignment="1">
      <alignment horizontal="left" vertical="center" wrapText="1"/>
    </xf>
    <xf numFmtId="164" fontId="6" fillId="0" borderId="5" xfId="7" quotePrefix="1" applyNumberFormat="1" applyFont="1" applyBorder="1" applyAlignment="1">
      <alignment horizontal="center" vertical="center" wrapText="1"/>
    </xf>
    <xf numFmtId="164" fontId="12" fillId="0" borderId="5" xfId="1" quotePrefix="1" applyFont="1" applyBorder="1" applyAlignment="1" applyProtection="1">
      <alignment horizontal="center" vertical="center" wrapText="1"/>
    </xf>
    <xf numFmtId="164" fontId="10" fillId="3" borderId="12" xfId="1" applyFont="1" applyFill="1" applyBorder="1" applyAlignment="1" applyProtection="1">
      <alignment horizontal="center" vertical="center" wrapText="1"/>
    </xf>
    <xf numFmtId="164" fontId="12" fillId="0" borderId="12" xfId="1" applyFont="1" applyBorder="1" applyAlignment="1" applyProtection="1">
      <alignment horizontal="center" vertical="center" wrapText="1"/>
    </xf>
    <xf numFmtId="164" fontId="6" fillId="0" borderId="5" xfId="7" applyNumberFormat="1" applyFont="1" applyBorder="1" applyAlignment="1">
      <alignment vertical="center" wrapText="1"/>
    </xf>
    <xf numFmtId="3" fontId="12" fillId="0" borderId="12" xfId="5" applyNumberFormat="1" applyFont="1" applyBorder="1" applyAlignment="1" applyProtection="1">
      <alignment horizontal="center" vertical="center" wrapText="1"/>
    </xf>
    <xf numFmtId="164" fontId="6" fillId="0" borderId="13" xfId="7" applyNumberFormat="1" applyFont="1" applyBorder="1" applyAlignment="1">
      <alignment horizontal="center" vertical="center" wrapText="1"/>
    </xf>
    <xf numFmtId="3" fontId="6" fillId="0" borderId="12" xfId="5" applyNumberFormat="1" applyFont="1" applyBorder="1" applyAlignment="1" applyProtection="1">
      <alignment horizontal="center" vertical="center" wrapText="1"/>
    </xf>
    <xf numFmtId="164" fontId="12" fillId="0" borderId="12" xfId="8" applyFont="1" applyBorder="1" applyAlignment="1" applyProtection="1">
      <alignment horizontal="center" vertical="center" wrapText="1"/>
    </xf>
    <xf numFmtId="3" fontId="12" fillId="0" borderId="12" xfId="8" applyNumberFormat="1" applyFont="1" applyBorder="1" applyAlignment="1" applyProtection="1">
      <alignment horizontal="center" vertical="center" wrapText="1"/>
    </xf>
    <xf numFmtId="164" fontId="6" fillId="0" borderId="13" xfId="1" applyFont="1" applyBorder="1" applyAlignment="1" applyProtection="1">
      <alignment horizontal="center" vertical="center" wrapText="1"/>
    </xf>
    <xf numFmtId="164" fontId="12" fillId="0" borderId="13" xfId="8" applyFont="1" applyBorder="1" applyAlignment="1" applyProtection="1">
      <alignment horizontal="center" vertical="center" wrapText="1"/>
    </xf>
    <xf numFmtId="164" fontId="15" fillId="0" borderId="5" xfId="1" applyFont="1" applyBorder="1" applyAlignment="1" applyProtection="1">
      <alignment vertical="center" wrapText="1"/>
    </xf>
    <xf numFmtId="10" fontId="21" fillId="3" borderId="2" xfId="6" applyNumberFormat="1" applyFont="1" applyFill="1" applyBorder="1" applyAlignment="1" applyProtection="1">
      <alignment horizontal="center" vertical="center"/>
    </xf>
    <xf numFmtId="3" fontId="21" fillId="3" borderId="2" xfId="6" applyNumberFormat="1" applyFont="1" applyFill="1" applyBorder="1" applyAlignment="1" applyProtection="1">
      <alignment horizontal="center" vertical="center"/>
    </xf>
    <xf numFmtId="165" fontId="10" fillId="3" borderId="5" xfId="14" applyNumberFormat="1" applyFont="1" applyFill="1" applyBorder="1" applyAlignment="1" applyProtection="1">
      <alignment horizontal="center" vertical="center" wrapText="1"/>
    </xf>
    <xf numFmtId="164" fontId="10" fillId="3" borderId="5" xfId="14" applyFont="1" applyFill="1" applyBorder="1" applyAlignment="1" applyProtection="1">
      <alignment horizontal="center" vertical="center" wrapText="1"/>
    </xf>
    <xf numFmtId="165" fontId="12" fillId="3" borderId="5" xfId="14" applyNumberFormat="1" applyFont="1" applyFill="1" applyBorder="1" applyAlignment="1" applyProtection="1">
      <alignment horizontal="center" vertical="center" wrapText="1"/>
    </xf>
    <xf numFmtId="164" fontId="19" fillId="0" borderId="5" xfId="8" applyFont="1" applyBorder="1" applyAlignment="1" applyProtection="1">
      <alignment horizontal="left" vertical="center" wrapText="1"/>
    </xf>
    <xf numFmtId="0" fontId="19" fillId="0" borderId="5" xfId="15" applyFont="1" applyBorder="1" applyAlignment="1">
      <alignment horizontal="center" vertical="center" wrapText="1"/>
    </xf>
    <xf numFmtId="0" fontId="19" fillId="7" borderId="5" xfId="15" applyFont="1" applyFill="1" applyBorder="1" applyAlignment="1">
      <alignment horizontal="center" vertical="center" wrapText="1"/>
    </xf>
    <xf numFmtId="164" fontId="19" fillId="0" borderId="5" xfId="8" applyFont="1" applyBorder="1" applyAlignment="1" applyProtection="1">
      <alignment horizontal="center" vertical="center" wrapText="1"/>
    </xf>
    <xf numFmtId="10" fontId="21" fillId="0" borderId="5" xfId="6" applyNumberFormat="1" applyFont="1" applyFill="1" applyBorder="1" applyAlignment="1" applyProtection="1">
      <alignment horizontal="center" vertical="center" wrapText="1"/>
    </xf>
    <xf numFmtId="164" fontId="21" fillId="0" borderId="5" xfId="8" applyFont="1" applyBorder="1" applyAlignment="1" applyProtection="1">
      <alignment horizontal="center" vertical="center" wrapText="1"/>
    </xf>
    <xf numFmtId="10" fontId="23" fillId="0" borderId="5" xfId="6" applyNumberFormat="1" applyFont="1" applyBorder="1" applyAlignment="1" applyProtection="1">
      <alignment horizontal="center" vertical="center"/>
    </xf>
    <xf numFmtId="10" fontId="21" fillId="3" borderId="5" xfId="6" applyNumberFormat="1" applyFont="1" applyFill="1" applyBorder="1" applyAlignment="1" applyProtection="1">
      <alignment horizontal="center" vertical="center"/>
    </xf>
    <xf numFmtId="3" fontId="21" fillId="0" borderId="5" xfId="6" applyNumberFormat="1" applyFont="1" applyBorder="1" applyAlignment="1" applyProtection="1">
      <alignment horizontal="center" vertical="center" wrapText="1"/>
    </xf>
    <xf numFmtId="164" fontId="21" fillId="0" borderId="5" xfId="8" applyFont="1" applyBorder="1" applyAlignment="1" applyProtection="1">
      <alignment horizontal="center" vertical="center"/>
    </xf>
    <xf numFmtId="3" fontId="21" fillId="3" borderId="5" xfId="6" applyNumberFormat="1" applyFont="1" applyFill="1" applyBorder="1" applyAlignment="1" applyProtection="1">
      <alignment horizontal="center" vertical="center"/>
    </xf>
    <xf numFmtId="0" fontId="19" fillId="7" borderId="5" xfId="15" applyFont="1" applyFill="1" applyBorder="1" applyAlignment="1">
      <alignment horizontal="left" vertical="center" wrapText="1"/>
    </xf>
    <xf numFmtId="10" fontId="4" fillId="3" borderId="2" xfId="9" applyNumberFormat="1" applyFont="1" applyFill="1" applyBorder="1" applyAlignment="1" applyProtection="1">
      <alignment horizontal="center" vertical="center"/>
    </xf>
    <xf numFmtId="3" fontId="4" fillId="3" borderId="2" xfId="9" applyNumberFormat="1" applyFont="1" applyFill="1" applyBorder="1" applyAlignment="1" applyProtection="1">
      <alignment horizontal="center" vertical="center"/>
    </xf>
    <xf numFmtId="9" fontId="7" fillId="5" borderId="2" xfId="5" applyFont="1" applyFill="1" applyBorder="1" applyAlignment="1" applyProtection="1">
      <alignment horizontal="center" vertical="center"/>
    </xf>
    <xf numFmtId="3" fontId="10" fillId="3" borderId="2" xfId="9" applyNumberFormat="1" applyFont="1" applyFill="1" applyBorder="1" applyAlignment="1" applyProtection="1">
      <alignment horizontal="center" vertical="center"/>
    </xf>
    <xf numFmtId="164" fontId="4" fillId="3" borderId="5" xfId="1" applyFont="1" applyFill="1" applyBorder="1" applyAlignment="1" applyProtection="1">
      <alignment horizontal="center" vertical="center" wrapText="1"/>
    </xf>
    <xf numFmtId="164" fontId="7" fillId="0" borderId="5" xfId="1" applyFont="1" applyBorder="1" applyAlignment="1" applyProtection="1">
      <alignment horizontal="center" vertical="center" wrapText="1"/>
    </xf>
    <xf numFmtId="10" fontId="10" fillId="0" borderId="5" xfId="9" applyNumberFormat="1" applyFont="1" applyFill="1" applyBorder="1" applyAlignment="1" applyProtection="1">
      <alignment horizontal="center" vertical="center" wrapText="1"/>
    </xf>
    <xf numFmtId="10" fontId="10" fillId="0" borderId="5" xfId="9" applyNumberFormat="1" applyFont="1" applyBorder="1" applyAlignment="1" applyProtection="1">
      <alignment horizontal="center" vertical="center" wrapText="1"/>
    </xf>
    <xf numFmtId="10" fontId="7" fillId="0" borderId="5" xfId="9" applyNumberFormat="1" applyFont="1" applyBorder="1" applyAlignment="1" applyProtection="1">
      <alignment horizontal="center" vertical="center"/>
    </xf>
    <xf numFmtId="10" fontId="4" fillId="3" borderId="5" xfId="9" applyNumberFormat="1" applyFont="1" applyFill="1" applyBorder="1" applyAlignment="1" applyProtection="1">
      <alignment horizontal="center" vertical="center"/>
    </xf>
    <xf numFmtId="3" fontId="10" fillId="0" borderId="5" xfId="9" applyNumberFormat="1" applyFont="1" applyFill="1" applyBorder="1" applyAlignment="1" applyProtection="1">
      <alignment horizontal="center" vertical="center" wrapText="1"/>
    </xf>
    <xf numFmtId="3" fontId="10" fillId="0" borderId="5" xfId="9" applyNumberFormat="1" applyFont="1" applyBorder="1" applyAlignment="1" applyProtection="1">
      <alignment horizontal="center" vertical="center" wrapText="1"/>
    </xf>
    <xf numFmtId="3" fontId="4" fillId="3" borderId="5" xfId="9" applyNumberFormat="1" applyFont="1" applyFill="1" applyBorder="1" applyAlignment="1" applyProtection="1">
      <alignment horizontal="center" vertical="center"/>
    </xf>
    <xf numFmtId="164" fontId="7" fillId="6" borderId="5" xfId="1" applyFont="1" applyFill="1" applyBorder="1" applyAlignment="1" applyProtection="1">
      <alignment horizontal="center" vertical="center" wrapText="1"/>
    </xf>
    <xf numFmtId="164" fontId="12" fillId="0" borderId="5" xfId="1" quotePrefix="1" applyFont="1" applyBorder="1" applyAlignment="1" applyProtection="1">
      <alignment horizontal="left" vertical="center" wrapText="1"/>
    </xf>
    <xf numFmtId="9" fontId="7" fillId="5" borderId="5" xfId="5" applyFont="1" applyFill="1" applyBorder="1" applyAlignment="1" applyProtection="1">
      <alignment horizontal="center" vertical="center"/>
    </xf>
    <xf numFmtId="0" fontId="33" fillId="0" borderId="5" xfId="0" applyFont="1" applyBorder="1" applyAlignment="1">
      <alignment horizontal="left" vertical="center" wrapText="1"/>
    </xf>
    <xf numFmtId="3" fontId="21" fillId="3" borderId="2" xfId="12" applyNumberFormat="1" applyFont="1" applyFill="1" applyBorder="1" applyAlignment="1" applyProtection="1">
      <alignment horizontal="center" vertical="center"/>
    </xf>
    <xf numFmtId="10" fontId="21" fillId="3" borderId="2" xfId="12" applyNumberFormat="1" applyFont="1" applyFill="1" applyBorder="1" applyAlignment="1" applyProtection="1">
      <alignment horizontal="center" vertical="center"/>
    </xf>
    <xf numFmtId="0" fontId="19" fillId="0" borderId="5" xfId="11" applyFont="1" applyBorder="1" applyAlignment="1">
      <alignment horizontal="left" vertical="center" wrapText="1"/>
    </xf>
    <xf numFmtId="0" fontId="19" fillId="0" borderId="5" xfId="2" applyFont="1" applyBorder="1" applyAlignment="1">
      <alignment horizontal="center" vertical="center" wrapText="1"/>
    </xf>
    <xf numFmtId="3" fontId="21" fillId="0" borderId="5" xfId="12" applyNumberFormat="1" applyFont="1" applyBorder="1" applyAlignment="1" applyProtection="1">
      <alignment horizontal="center" vertical="center" wrapText="1"/>
    </xf>
    <xf numFmtId="0" fontId="21" fillId="0" borderId="5" xfId="2" applyFont="1" applyBorder="1" applyAlignment="1">
      <alignment horizontal="center" vertical="center" wrapText="1"/>
    </xf>
    <xf numFmtId="3" fontId="23" fillId="0" borderId="5" xfId="12" applyNumberFormat="1" applyFont="1" applyBorder="1" applyAlignment="1" applyProtection="1">
      <alignment horizontal="center" vertical="center"/>
    </xf>
    <xf numFmtId="3" fontId="21" fillId="3" borderId="5" xfId="12" applyNumberFormat="1" applyFont="1" applyFill="1" applyBorder="1" applyAlignment="1" applyProtection="1">
      <alignment horizontal="center" vertical="center"/>
    </xf>
    <xf numFmtId="9" fontId="21" fillId="3" borderId="5" xfId="5" applyFont="1" applyFill="1" applyBorder="1" applyAlignment="1" applyProtection="1">
      <alignment horizontal="center" vertical="center"/>
    </xf>
    <xf numFmtId="0" fontId="19" fillId="0" borderId="5" xfId="13" applyFont="1" applyBorder="1" applyAlignment="1">
      <alignment horizontal="left" vertical="center" wrapText="1"/>
    </xf>
    <xf numFmtId="0" fontId="19" fillId="0" borderId="5" xfId="13" applyFont="1" applyBorder="1" applyAlignment="1">
      <alignment horizontal="center" vertical="center" wrapText="1"/>
    </xf>
    <xf numFmtId="164" fontId="19" fillId="0" borderId="5" xfId="4" applyFont="1" applyBorder="1" applyAlignment="1" applyProtection="1">
      <alignment horizontal="left" vertical="center" wrapText="1"/>
    </xf>
    <xf numFmtId="0" fontId="19" fillId="6" borderId="5" xfId="13" applyFont="1" applyFill="1" applyBorder="1" applyAlignment="1">
      <alignment vertical="center" wrapText="1"/>
    </xf>
    <xf numFmtId="164" fontId="19" fillId="0" borderId="5" xfId="4" applyFont="1" applyBorder="1" applyAlignment="1" applyProtection="1">
      <alignment horizontal="center" vertical="center" wrapText="1"/>
    </xf>
    <xf numFmtId="164" fontId="19" fillId="0" borderId="5" xfId="4" applyFont="1" applyBorder="1" applyAlignment="1" applyProtection="1">
      <alignment horizontal="center" vertical="center"/>
    </xf>
    <xf numFmtId="10" fontId="21" fillId="0" borderId="5" xfId="12" applyNumberFormat="1" applyFont="1" applyBorder="1" applyAlignment="1" applyProtection="1">
      <alignment horizontal="center" vertical="center" wrapText="1"/>
    </xf>
    <xf numFmtId="10" fontId="21" fillId="3" borderId="5" xfId="12" applyNumberFormat="1" applyFont="1" applyFill="1" applyBorder="1" applyAlignment="1" applyProtection="1">
      <alignment horizontal="center" vertical="center"/>
    </xf>
    <xf numFmtId="164" fontId="19" fillId="0" borderId="5" xfId="1" applyFont="1" applyBorder="1" applyAlignment="1" applyProtection="1">
      <alignment horizontal="left" vertical="center" wrapText="1"/>
    </xf>
    <xf numFmtId="164" fontId="19" fillId="0" borderId="5" xfId="1" applyFont="1" applyBorder="1" applyAlignment="1" applyProtection="1">
      <alignment horizontal="center" vertical="center" wrapText="1"/>
    </xf>
    <xf numFmtId="164" fontId="21" fillId="0" borderId="5" xfId="1" applyFont="1" applyBorder="1" applyAlignment="1" applyProtection="1">
      <alignment horizontal="center" vertical="center" wrapText="1"/>
    </xf>
    <xf numFmtId="10" fontId="23" fillId="0" borderId="5" xfId="12" applyNumberFormat="1" applyFont="1" applyBorder="1" applyAlignment="1" applyProtection="1">
      <alignment horizontal="center" vertical="center"/>
    </xf>
    <xf numFmtId="0" fontId="7" fillId="0" borderId="5" xfId="2" applyFont="1" applyBorder="1" applyAlignment="1">
      <alignment horizontal="center" vertical="center" wrapText="1"/>
    </xf>
    <xf numFmtId="3" fontId="4" fillId="0" borderId="5" xfId="3" applyNumberFormat="1" applyFont="1" applyFill="1" applyBorder="1" applyAlignment="1" applyProtection="1">
      <alignment horizontal="center" vertical="center" wrapText="1"/>
    </xf>
    <xf numFmtId="164" fontId="4" fillId="0" borderId="5" xfId="1" applyFont="1" applyBorder="1" applyAlignment="1" applyProtection="1">
      <alignment horizontal="center" vertical="center" wrapText="1"/>
    </xf>
    <xf numFmtId="164" fontId="7" fillId="0" borderId="5" xfId="4" applyFont="1" applyBorder="1" applyAlignment="1" applyProtection="1">
      <alignment horizontal="center" vertical="center" wrapText="1"/>
    </xf>
    <xf numFmtId="165" fontId="3" fillId="2" borderId="5" xfId="1" applyNumberFormat="1" applyFont="1" applyFill="1" applyBorder="1" applyAlignment="1" applyProtection="1">
      <alignment vertical="center" wrapText="1"/>
    </xf>
    <xf numFmtId="0" fontId="7" fillId="0" borderId="5" xfId="2" applyFont="1" applyBorder="1" applyAlignment="1">
      <alignment horizontal="left" vertical="center" wrapText="1"/>
    </xf>
    <xf numFmtId="164" fontId="24" fillId="0" borderId="5" xfId="1" quotePrefix="1" applyFont="1" applyBorder="1" applyAlignment="1" applyProtection="1">
      <alignment horizontal="left" vertical="center" wrapText="1"/>
    </xf>
    <xf numFmtId="164" fontId="7" fillId="0" borderId="5" xfId="2" applyNumberFormat="1" applyFont="1" applyBorder="1" applyAlignment="1">
      <alignment vertical="center" wrapText="1"/>
    </xf>
    <xf numFmtId="164" fontId="24" fillId="0" borderId="5" xfId="1" applyFont="1" applyBorder="1" applyAlignment="1" applyProtection="1">
      <alignment vertical="center" wrapText="1"/>
    </xf>
    <xf numFmtId="0" fontId="12" fillId="0" borderId="5" xfId="0" applyFont="1" applyBorder="1" applyAlignment="1">
      <alignment horizontal="left" vertical="center" wrapText="1"/>
    </xf>
    <xf numFmtId="0" fontId="12" fillId="0" borderId="5" xfId="0" applyFont="1" applyBorder="1" applyAlignment="1">
      <alignment horizontal="center" vertical="center" wrapText="1"/>
    </xf>
    <xf numFmtId="9" fontId="4" fillId="3" borderId="2" xfId="5" applyFont="1" applyFill="1" applyBorder="1" applyAlignment="1" applyProtection="1">
      <alignment horizontal="center" vertical="center"/>
    </xf>
    <xf numFmtId="0" fontId="6" fillId="0" borderId="5" xfId="2" applyFont="1" applyBorder="1" applyAlignment="1">
      <alignment horizontal="left" vertical="center" wrapText="1"/>
    </xf>
    <xf numFmtId="0" fontId="6" fillId="0" borderId="5" xfId="2" applyFont="1" applyBorder="1" applyAlignment="1">
      <alignment horizontal="center" vertical="center" wrapText="1"/>
    </xf>
    <xf numFmtId="10" fontId="4" fillId="0" borderId="5" xfId="3" applyNumberFormat="1" applyFont="1" applyFill="1" applyBorder="1" applyAlignment="1" applyProtection="1">
      <alignment horizontal="center" vertical="center" wrapText="1"/>
    </xf>
    <xf numFmtId="164" fontId="6" fillId="0" borderId="5" xfId="4" applyFont="1" applyBorder="1" applyAlignment="1" applyProtection="1">
      <alignment vertical="center" wrapText="1"/>
    </xf>
    <xf numFmtId="10" fontId="4" fillId="3" borderId="5" xfId="3" applyNumberFormat="1" applyFont="1" applyFill="1" applyBorder="1" applyAlignment="1" applyProtection="1">
      <alignment horizontal="center" vertical="center"/>
    </xf>
    <xf numFmtId="9" fontId="4" fillId="3" borderId="13" xfId="5" applyFont="1" applyFill="1" applyBorder="1" applyAlignment="1" applyProtection="1">
      <alignment horizontal="center" vertical="center"/>
    </xf>
    <xf numFmtId="3" fontId="7" fillId="0" borderId="0" xfId="3" applyNumberFormat="1" applyFont="1" applyBorder="1" applyAlignment="1" applyProtection="1">
      <alignment horizontal="center" vertical="center"/>
    </xf>
    <xf numFmtId="3" fontId="4" fillId="3" borderId="0" xfId="3" applyNumberFormat="1" applyFont="1" applyFill="1" applyBorder="1" applyAlignment="1" applyProtection="1">
      <alignment horizontal="center" vertical="center"/>
    </xf>
    <xf numFmtId="9" fontId="4" fillId="3" borderId="0" xfId="5" applyFont="1" applyFill="1" applyBorder="1" applyAlignment="1" applyProtection="1">
      <alignment horizontal="center" vertical="center"/>
    </xf>
    <xf numFmtId="9" fontId="4" fillId="3" borderId="15" xfId="5" applyFont="1" applyFill="1" applyBorder="1" applyAlignment="1" applyProtection="1">
      <alignment horizontal="center" vertical="center"/>
    </xf>
    <xf numFmtId="164" fontId="11" fillId="0" borderId="12" xfId="1" applyFont="1" applyBorder="1" applyAlignment="1" applyProtection="1">
      <alignment horizontal="center" vertical="center" wrapText="1"/>
    </xf>
    <xf numFmtId="3" fontId="12" fillId="0" borderId="13" xfId="3" applyNumberFormat="1" applyFont="1" applyBorder="1" applyAlignment="1" applyProtection="1">
      <alignment horizontal="center" vertical="center"/>
    </xf>
    <xf numFmtId="165" fontId="10" fillId="3" borderId="12" xfId="1" applyNumberFormat="1" applyFont="1" applyFill="1" applyBorder="1" applyAlignment="1" applyProtection="1">
      <alignment horizontal="center" vertical="center" wrapText="1"/>
    </xf>
    <xf numFmtId="3" fontId="10" fillId="3" borderId="12" xfId="3" applyNumberFormat="1" applyFont="1" applyFill="1" applyBorder="1" applyAlignment="1" applyProtection="1">
      <alignment horizontal="center" vertical="center"/>
    </xf>
    <xf numFmtId="9" fontId="10" fillId="3" borderId="13" xfId="5" applyFont="1" applyFill="1" applyBorder="1" applyAlignment="1" applyProtection="1">
      <alignment horizontal="center" vertical="center"/>
    </xf>
    <xf numFmtId="3" fontId="4" fillId="3" borderId="13" xfId="3" applyNumberFormat="1" applyFont="1" applyFill="1" applyBorder="1" applyAlignment="1" applyProtection="1">
      <alignment horizontal="center" vertical="center"/>
    </xf>
    <xf numFmtId="10" fontId="10" fillId="3" borderId="5" xfId="10" applyNumberFormat="1" applyFont="1" applyFill="1" applyBorder="1" applyAlignment="1" applyProtection="1">
      <alignment horizontal="center" vertical="center"/>
    </xf>
    <xf numFmtId="165" fontId="12" fillId="3" borderId="11" xfId="1" applyNumberFormat="1" applyFont="1" applyFill="1" applyBorder="1" applyAlignment="1" applyProtection="1">
      <alignment horizontal="center" vertical="center" wrapText="1"/>
    </xf>
    <xf numFmtId="3" fontId="7" fillId="0" borderId="12" xfId="3" applyNumberFormat="1" applyFont="1" applyBorder="1" applyAlignment="1" applyProtection="1">
      <alignment horizontal="center" vertical="center"/>
    </xf>
    <xf numFmtId="3" fontId="7" fillId="13" borderId="16" xfId="5" applyNumberFormat="1" applyFont="1" applyFill="1" applyBorder="1" applyAlignment="1" applyProtection="1">
      <alignment horizontal="center" vertical="center" wrapText="1"/>
      <protection locked="0"/>
    </xf>
    <xf numFmtId="1" fontId="4" fillId="3" borderId="5" xfId="3" applyNumberFormat="1" applyFont="1" applyFill="1" applyBorder="1" applyAlignment="1" applyProtection="1">
      <alignment horizontal="center" vertical="center"/>
    </xf>
    <xf numFmtId="3" fontId="37" fillId="14" borderId="16" xfId="19" applyNumberFormat="1" applyFont="1" applyFill="1" applyBorder="1" applyAlignment="1" applyProtection="1">
      <alignment horizontal="center" vertical="center" wrapText="1"/>
      <protection locked="0"/>
    </xf>
    <xf numFmtId="10" fontId="37" fillId="14" borderId="16" xfId="19" applyNumberFormat="1" applyFont="1" applyFill="1" applyBorder="1" applyAlignment="1" applyProtection="1">
      <alignment horizontal="center" vertical="center" wrapText="1"/>
      <protection locked="0"/>
    </xf>
    <xf numFmtId="10" fontId="7" fillId="0" borderId="5" xfId="3" applyNumberFormat="1" applyFont="1" applyBorder="1" applyAlignment="1" applyProtection="1">
      <alignment horizontal="center" vertical="center"/>
    </xf>
    <xf numFmtId="3" fontId="7" fillId="0" borderId="5" xfId="9" applyNumberFormat="1" applyFont="1" applyBorder="1" applyAlignment="1" applyProtection="1">
      <alignment horizontal="center" vertical="center"/>
    </xf>
    <xf numFmtId="10" fontId="4" fillId="3" borderId="13" xfId="3" applyNumberFormat="1" applyFont="1" applyFill="1" applyBorder="1" applyAlignment="1" applyProtection="1">
      <alignment horizontal="center" vertical="center"/>
    </xf>
    <xf numFmtId="0" fontId="28" fillId="9" borderId="8" xfId="0" applyFont="1" applyFill="1" applyBorder="1" applyAlignment="1">
      <alignment horizontal="center" vertical="center"/>
    </xf>
    <xf numFmtId="9" fontId="4" fillId="3" borderId="5" xfId="5" applyFont="1" applyFill="1" applyBorder="1" applyAlignment="1" applyProtection="1">
      <alignment horizontal="center" vertical="center"/>
    </xf>
    <xf numFmtId="10" fontId="12" fillId="0" borderId="5" xfId="9" applyNumberFormat="1" applyFont="1" applyBorder="1" applyAlignment="1" applyProtection="1">
      <alignment horizontal="center" vertical="center"/>
    </xf>
    <xf numFmtId="0" fontId="28" fillId="9" borderId="8" xfId="0" applyFont="1" applyFill="1" applyBorder="1" applyAlignment="1">
      <alignment horizontal="center" vertical="center"/>
    </xf>
    <xf numFmtId="165" fontId="10" fillId="3" borderId="5" xfId="4" applyNumberFormat="1" applyFont="1" applyFill="1" applyBorder="1" applyAlignment="1" applyProtection="1">
      <alignment horizontal="center" vertical="center"/>
    </xf>
    <xf numFmtId="164" fontId="9" fillId="2" borderId="5" xfId="1" applyFont="1" applyFill="1" applyBorder="1" applyAlignment="1" applyProtection="1">
      <alignment horizontal="center" vertical="center" wrapText="1"/>
    </xf>
    <xf numFmtId="0" fontId="6" fillId="0" borderId="5" xfId="7" applyFont="1" applyBorder="1" applyAlignment="1">
      <alignment horizontal="center" vertical="center" wrapText="1"/>
    </xf>
    <xf numFmtId="164" fontId="6" fillId="0" borderId="5" xfId="1" applyFont="1" applyBorder="1" applyAlignment="1" applyProtection="1">
      <alignment horizontal="left" vertical="center" wrapText="1"/>
    </xf>
    <xf numFmtId="165" fontId="10" fillId="3" borderId="2" xfId="1" applyNumberFormat="1" applyFont="1" applyFill="1" applyBorder="1" applyAlignment="1" applyProtection="1">
      <alignment horizontal="center" vertical="center" wrapText="1"/>
    </xf>
    <xf numFmtId="165" fontId="10" fillId="3" borderId="13" xfId="1" applyNumberFormat="1" applyFont="1" applyFill="1" applyBorder="1" applyAlignment="1" applyProtection="1">
      <alignment horizontal="center" vertical="center" wrapText="1"/>
    </xf>
    <xf numFmtId="165" fontId="9" fillId="2" borderId="5" xfId="1" applyNumberFormat="1" applyFont="1" applyFill="1" applyBorder="1" applyAlignment="1" applyProtection="1">
      <alignment horizontal="center" vertical="center" wrapText="1"/>
    </xf>
    <xf numFmtId="164" fontId="9" fillId="2" borderId="12" xfId="1" applyFont="1" applyFill="1" applyBorder="1" applyAlignment="1" applyProtection="1">
      <alignment horizontal="center" vertical="center" wrapText="1"/>
    </xf>
    <xf numFmtId="164" fontId="11" fillId="0" borderId="12" xfId="1" applyFont="1" applyBorder="1" applyAlignment="1" applyProtection="1">
      <alignment horizontal="center" vertical="center" wrapText="1"/>
    </xf>
    <xf numFmtId="164" fontId="6" fillId="0" borderId="5" xfId="1" applyFont="1" applyBorder="1" applyAlignment="1" applyProtection="1">
      <alignment horizontal="center" vertical="center" wrapText="1"/>
    </xf>
    <xf numFmtId="165" fontId="10" fillId="3" borderId="12" xfId="4" applyNumberFormat="1" applyFont="1" applyFill="1" applyBorder="1" applyAlignment="1" applyProtection="1">
      <alignment horizontal="center" vertical="center"/>
    </xf>
    <xf numFmtId="165" fontId="10" fillId="3" borderId="14" xfId="4" applyNumberFormat="1" applyFont="1" applyFill="1" applyBorder="1" applyAlignment="1" applyProtection="1">
      <alignment horizontal="center" vertical="center"/>
    </xf>
    <xf numFmtId="165" fontId="10" fillId="3" borderId="13" xfId="4" applyNumberFormat="1" applyFont="1" applyFill="1" applyBorder="1" applyAlignment="1" applyProtection="1">
      <alignment horizontal="center" vertical="center"/>
    </xf>
    <xf numFmtId="164" fontId="4" fillId="4" borderId="5" xfId="7" applyNumberFormat="1" applyFont="1" applyFill="1" applyBorder="1" applyAlignment="1">
      <alignment horizontal="left" vertical="center"/>
    </xf>
    <xf numFmtId="164" fontId="4" fillId="4" borderId="5" xfId="7" applyNumberFormat="1" applyFont="1" applyFill="1" applyBorder="1" applyAlignment="1">
      <alignment horizontal="left" vertical="center" wrapText="1"/>
    </xf>
    <xf numFmtId="164" fontId="30" fillId="2" borderId="5" xfId="18" applyNumberFormat="1" applyFont="1" applyFill="1" applyBorder="1" applyAlignment="1" applyProtection="1">
      <alignment horizontal="center" vertical="center"/>
    </xf>
    <xf numFmtId="164" fontId="31" fillId="12" borderId="5" xfId="18" applyNumberFormat="1" applyFont="1" applyFill="1" applyBorder="1" applyAlignment="1" applyProtection="1">
      <alignment horizontal="center" vertical="center" wrapText="1"/>
    </xf>
    <xf numFmtId="164" fontId="30" fillId="2" borderId="5" xfId="7" applyNumberFormat="1" applyFont="1" applyFill="1" applyBorder="1" applyAlignment="1">
      <alignment horizontal="center" vertical="center"/>
    </xf>
    <xf numFmtId="165" fontId="10" fillId="3" borderId="3" xfId="1" applyNumberFormat="1" applyFont="1" applyFill="1" applyBorder="1" applyAlignment="1" applyProtection="1">
      <alignment horizontal="center" vertical="center" wrapText="1"/>
    </xf>
    <xf numFmtId="165" fontId="10" fillId="3" borderId="4" xfId="1" applyNumberFormat="1" applyFont="1" applyFill="1" applyBorder="1" applyAlignment="1" applyProtection="1">
      <alignment horizontal="center" vertical="center" wrapText="1"/>
    </xf>
    <xf numFmtId="165" fontId="10" fillId="3" borderId="5" xfId="1" applyNumberFormat="1" applyFont="1" applyFill="1" applyBorder="1" applyAlignment="1" applyProtection="1">
      <alignment horizontal="center" vertical="center" wrapText="1"/>
    </xf>
    <xf numFmtId="9" fontId="10" fillId="3" borderId="5" xfId="5" applyFont="1" applyFill="1" applyBorder="1" applyAlignment="1" applyProtection="1">
      <alignment horizontal="center" vertical="center" wrapText="1"/>
    </xf>
    <xf numFmtId="0" fontId="19" fillId="0" borderId="5" xfId="13" applyFont="1" applyBorder="1" applyAlignment="1">
      <alignment horizontal="left" vertical="center" wrapText="1"/>
    </xf>
    <xf numFmtId="164" fontId="19" fillId="0" borderId="5" xfId="1" applyFont="1" applyBorder="1" applyAlignment="1" applyProtection="1">
      <alignment horizontal="left" vertical="center" wrapText="1"/>
    </xf>
    <xf numFmtId="165" fontId="4" fillId="3" borderId="1" xfId="4" applyNumberFormat="1" applyFont="1" applyFill="1" applyBorder="1" applyAlignment="1" applyProtection="1">
      <alignment horizontal="center" vertical="center"/>
    </xf>
    <xf numFmtId="165" fontId="4" fillId="3" borderId="1" xfId="1" applyNumberFormat="1" applyFont="1" applyFill="1" applyBorder="1" applyAlignment="1" applyProtection="1">
      <alignment horizontal="center" vertical="center" wrapText="1"/>
    </xf>
    <xf numFmtId="164" fontId="3" fillId="2" borderId="5" xfId="1" applyFont="1" applyFill="1" applyBorder="1" applyAlignment="1" applyProtection="1">
      <alignment horizontal="center" vertical="center" wrapText="1"/>
    </xf>
    <xf numFmtId="165" fontId="4" fillId="3" borderId="3" xfId="1" applyNumberFormat="1" applyFont="1" applyFill="1" applyBorder="1" applyAlignment="1" applyProtection="1">
      <alignment horizontal="center" vertical="center" wrapText="1"/>
    </xf>
    <xf numFmtId="165" fontId="4" fillId="3" borderId="4" xfId="1" applyNumberFormat="1" applyFont="1" applyFill="1" applyBorder="1" applyAlignment="1" applyProtection="1">
      <alignment horizontal="center" vertical="center" wrapText="1"/>
    </xf>
    <xf numFmtId="0" fontId="6" fillId="0" borderId="5" xfId="2" applyFont="1" applyBorder="1" applyAlignment="1">
      <alignment horizontal="left" vertical="center" wrapText="1"/>
    </xf>
    <xf numFmtId="164" fontId="6" fillId="0" borderId="5" xfId="4" applyFont="1" applyBorder="1" applyAlignment="1" applyProtection="1">
      <alignment horizontal="center" vertical="center" wrapText="1"/>
    </xf>
    <xf numFmtId="165" fontId="4" fillId="3" borderId="5" xfId="4" applyNumberFormat="1" applyFont="1" applyFill="1" applyBorder="1" applyAlignment="1" applyProtection="1">
      <alignment horizontal="center" vertical="center"/>
    </xf>
    <xf numFmtId="165" fontId="4" fillId="3" borderId="5" xfId="1" applyNumberFormat="1" applyFont="1" applyFill="1" applyBorder="1" applyAlignment="1" applyProtection="1">
      <alignment horizontal="center" vertical="center" wrapText="1"/>
    </xf>
    <xf numFmtId="0" fontId="12" fillId="0" borderId="5" xfId="0" applyFont="1" applyBorder="1" applyAlignment="1">
      <alignment horizontal="center" vertical="center" wrapText="1"/>
    </xf>
    <xf numFmtId="0" fontId="6" fillId="0" borderId="5" xfId="0" applyFont="1" applyBorder="1" applyAlignment="1">
      <alignment horizontal="left" vertical="center" wrapText="1"/>
    </xf>
    <xf numFmtId="164" fontId="3" fillId="2" borderId="11" xfId="1" applyFont="1" applyFill="1" applyBorder="1" applyAlignment="1" applyProtection="1">
      <alignment horizontal="center" vertical="center" wrapText="1"/>
    </xf>
    <xf numFmtId="164" fontId="3" fillId="2" borderId="19" xfId="1" applyFont="1" applyFill="1" applyBorder="1" applyAlignment="1" applyProtection="1">
      <alignment horizontal="center" vertical="center" wrapText="1"/>
    </xf>
    <xf numFmtId="165" fontId="4" fillId="3" borderId="17" xfId="1" applyNumberFormat="1" applyFont="1" applyFill="1" applyBorder="1" applyAlignment="1" applyProtection="1">
      <alignment horizontal="center" vertical="center" wrapText="1"/>
    </xf>
    <xf numFmtId="165" fontId="4" fillId="3" borderId="18" xfId="1" applyNumberFormat="1" applyFont="1" applyFill="1" applyBorder="1" applyAlignment="1" applyProtection="1">
      <alignment horizontal="center" vertical="center" wrapText="1"/>
    </xf>
    <xf numFmtId="165" fontId="4" fillId="3" borderId="11" xfId="1" applyNumberFormat="1" applyFont="1" applyFill="1" applyBorder="1" applyAlignment="1" applyProtection="1">
      <alignment horizontal="center" vertical="center" wrapText="1"/>
    </xf>
    <xf numFmtId="165" fontId="4" fillId="3" borderId="19" xfId="1" applyNumberFormat="1" applyFont="1" applyFill="1" applyBorder="1" applyAlignment="1" applyProtection="1">
      <alignment horizontal="center" vertical="center" wrapText="1"/>
    </xf>
    <xf numFmtId="164" fontId="7" fillId="0" borderId="5" xfId="1" applyFont="1" applyBorder="1" applyAlignment="1" applyProtection="1">
      <alignment horizontal="center" vertical="center" wrapText="1"/>
    </xf>
    <xf numFmtId="165" fontId="3" fillId="2" borderId="5" xfId="1" applyNumberFormat="1" applyFont="1" applyFill="1" applyBorder="1" applyAlignment="1" applyProtection="1">
      <alignment horizontal="center" vertical="center" wrapText="1"/>
    </xf>
    <xf numFmtId="164" fontId="7" fillId="0" borderId="5" xfId="1" applyFont="1" applyBorder="1" applyAlignment="1" applyProtection="1">
      <alignment horizontal="left" vertical="center" wrapText="1"/>
    </xf>
    <xf numFmtId="164" fontId="24" fillId="0" borderId="5" xfId="1" applyFont="1" applyBorder="1" applyAlignment="1" applyProtection="1">
      <alignment horizontal="center" vertical="center" wrapText="1"/>
    </xf>
    <xf numFmtId="165" fontId="10" fillId="3" borderId="5" xfId="16" applyNumberFormat="1" applyFont="1" applyFill="1" applyBorder="1" applyAlignment="1" applyProtection="1">
      <alignment horizontal="center" vertical="center"/>
    </xf>
    <xf numFmtId="165" fontId="10" fillId="3" borderId="2" xfId="14" applyNumberFormat="1" applyFont="1" applyFill="1" applyBorder="1" applyAlignment="1" applyProtection="1">
      <alignment horizontal="center" vertical="center" wrapText="1"/>
    </xf>
    <xf numFmtId="164" fontId="9" fillId="2" borderId="5" xfId="14" applyFont="1" applyFill="1" applyBorder="1" applyAlignment="1" applyProtection="1">
      <alignment horizontal="center" vertical="center" wrapText="1"/>
    </xf>
    <xf numFmtId="165" fontId="9" fillId="2" borderId="5" xfId="14" applyNumberFormat="1" applyFont="1" applyFill="1" applyBorder="1" applyAlignment="1" applyProtection="1">
      <alignment horizontal="center" vertical="center" wrapText="1"/>
    </xf>
    <xf numFmtId="164" fontId="19" fillId="0" borderId="5" xfId="8" applyFont="1" applyBorder="1" applyAlignment="1" applyProtection="1">
      <alignment horizontal="left" vertical="center" wrapText="1"/>
    </xf>
    <xf numFmtId="165" fontId="10" fillId="3" borderId="5" xfId="14" applyNumberFormat="1" applyFont="1" applyFill="1" applyBorder="1" applyAlignment="1" applyProtection="1">
      <alignment horizontal="center" vertical="center" wrapText="1"/>
    </xf>
    <xf numFmtId="9" fontId="4" fillId="3" borderId="13" xfId="5" applyFont="1" applyFill="1" applyBorder="1" applyAlignment="1" applyProtection="1">
      <alignment horizontal="center" vertical="center" wrapText="1"/>
    </xf>
    <xf numFmtId="165" fontId="4" fillId="3" borderId="12" xfId="4" applyNumberFormat="1" applyFont="1" applyFill="1" applyBorder="1" applyAlignment="1" applyProtection="1">
      <alignment horizontal="center" vertical="center"/>
    </xf>
    <xf numFmtId="165" fontId="4" fillId="3" borderId="14" xfId="4" applyNumberFormat="1" applyFont="1" applyFill="1" applyBorder="1" applyAlignment="1" applyProtection="1">
      <alignment horizontal="center" vertical="center"/>
    </xf>
    <xf numFmtId="165" fontId="4" fillId="3" borderId="13" xfId="4" applyNumberFormat="1" applyFont="1" applyFill="1" applyBorder="1" applyAlignment="1" applyProtection="1">
      <alignment horizontal="center" vertical="center"/>
    </xf>
    <xf numFmtId="164" fontId="6" fillId="0" borderId="5" xfId="7" applyNumberFormat="1" applyFont="1" applyBorder="1" applyAlignment="1">
      <alignment horizontal="center" vertical="center" wrapText="1"/>
    </xf>
    <xf numFmtId="164" fontId="15" fillId="0" borderId="5" xfId="1" applyFont="1" applyBorder="1" applyAlignment="1" applyProtection="1">
      <alignment horizontal="center" vertical="center" wrapText="1"/>
    </xf>
    <xf numFmtId="164" fontId="16" fillId="2" borderId="5" xfId="1" applyFont="1" applyFill="1" applyBorder="1" applyAlignment="1" applyProtection="1">
      <alignment horizontal="center" vertical="center" wrapText="1"/>
    </xf>
    <xf numFmtId="165" fontId="17" fillId="3" borderId="5" xfId="4" applyNumberFormat="1" applyFont="1" applyFill="1" applyBorder="1" applyAlignment="1" applyProtection="1">
      <alignment horizontal="center" vertical="center"/>
    </xf>
    <xf numFmtId="165" fontId="17" fillId="3" borderId="2" xfId="1" applyNumberFormat="1" applyFont="1" applyFill="1" applyBorder="1" applyAlignment="1" applyProtection="1">
      <alignment horizontal="center" vertical="center" wrapText="1"/>
    </xf>
    <xf numFmtId="165" fontId="17" fillId="3" borderId="5" xfId="1" applyNumberFormat="1" applyFont="1" applyFill="1" applyBorder="1" applyAlignment="1" applyProtection="1">
      <alignment horizontal="center" vertical="center" wrapText="1"/>
    </xf>
    <xf numFmtId="49" fontId="15" fillId="0" borderId="5" xfId="1" applyNumberFormat="1" applyFont="1" applyBorder="1" applyAlignment="1" applyProtection="1">
      <alignment horizontal="center" vertical="center" wrapText="1"/>
    </xf>
    <xf numFmtId="164" fontId="12" fillId="4" borderId="5" xfId="4" applyFont="1" applyFill="1" applyBorder="1" applyAlignment="1" applyProtection="1">
      <alignment horizontal="center" vertical="center" wrapText="1"/>
    </xf>
    <xf numFmtId="164" fontId="38" fillId="12" borderId="5" xfId="18" applyNumberFormat="1" applyFont="1" applyFill="1" applyBorder="1" applyAlignment="1" applyProtection="1">
      <alignment horizontal="center" vertical="center" wrapText="1"/>
    </xf>
  </cellXfs>
  <cellStyles count="25">
    <cellStyle name="Currency" xfId="17" builtinId="4"/>
    <cellStyle name="Excel Built-in Normal" xfId="4" xr:uid="{03F42997-2736-44D3-99DF-77C404C9E2E8}"/>
    <cellStyle name="Excel Built-in Normal 2" xfId="24" xr:uid="{F72C7005-7099-4A74-8421-2436D169E68D}"/>
    <cellStyle name="Excel Built-in Normal 2 3" xfId="16" xr:uid="{08332FF4-A4EC-4EF3-AC3D-2E1F7BAB5F61}"/>
    <cellStyle name="Excel Built-in Normal 9" xfId="18" xr:uid="{3D04EE39-405E-4A0A-BE66-0890A753C3E1}"/>
    <cellStyle name="Normal" xfId="0" builtinId="0"/>
    <cellStyle name="Normal 2" xfId="1" xr:uid="{E9C539CC-2DF7-4D3F-BEDA-105A5C70B40D}"/>
    <cellStyle name="Normal 2 2 3" xfId="8" xr:uid="{A78F065A-5E28-4FDA-B132-EE225B64F8CA}"/>
    <cellStyle name="Normal 2 3" xfId="2" xr:uid="{51375E1B-5934-4321-AF89-0AFEAE2CEE87}"/>
    <cellStyle name="Normal 2 3 2" xfId="21" xr:uid="{DCC6AC37-D353-4986-B97D-1196E61B6124}"/>
    <cellStyle name="Normal 2 8" xfId="7" xr:uid="{9A2FD103-4250-4012-B665-DA9B44C1B6AE}"/>
    <cellStyle name="Normal 2 9" xfId="14" xr:uid="{2452E850-DF64-4D69-AE76-646E3695B068}"/>
    <cellStyle name="Normal 3" xfId="20" xr:uid="{18C0E9C8-7BA5-44EE-8E80-A7923D8648E8}"/>
    <cellStyle name="Normal 6 2 2 2" xfId="13" xr:uid="{6F895988-58B4-4382-A358-539647BCD1CB}"/>
    <cellStyle name="Normal 6 2 2 2 2" xfId="22" xr:uid="{47D08909-FF58-4294-806A-E34B805E32B4}"/>
    <cellStyle name="Normal 7 2" xfId="11" xr:uid="{64DCBD56-9D7C-43DC-BA5F-9CA603438FCB}"/>
    <cellStyle name="Normal 7 2 2" xfId="23" xr:uid="{20852E9A-8077-4633-B30F-DC9FAE51AE8D}"/>
    <cellStyle name="Normal 8" xfId="15" xr:uid="{3D9C2B73-19AD-46CA-BD36-D0BE43517437}"/>
    <cellStyle name="Percent" xfId="5" builtinId="5"/>
    <cellStyle name="Percent 2" xfId="19" xr:uid="{D941EB12-0387-48E1-9B0E-2352A24A18F2}"/>
    <cellStyle name="Porcentaje 4" xfId="3" xr:uid="{9A11E690-8EEB-41F8-9050-98086E0D91E3}"/>
    <cellStyle name="Porcentaje 4 2 2 3" xfId="10" xr:uid="{B70CFC61-A95C-4556-AAF2-8CA309D12B7E}"/>
    <cellStyle name="Porcentaje 4 3 4" xfId="6" xr:uid="{ABA6B960-E0A0-482B-90B2-86D4DA308AF1}"/>
    <cellStyle name="Porcentaje 4 3 4 2 2" xfId="9" xr:uid="{DBE6ED6B-601C-49E1-90D7-1AFE324DBC7B}"/>
    <cellStyle name="Porcentaje 4 3 4 3" xfId="12" xr:uid="{D1268741-2712-45CF-845E-8045CB8BAA20}"/>
  </cellStyles>
  <dxfs count="0"/>
  <tableStyles count="0" defaultTableStyle="TableStyleMedium2" defaultPivotStyle="PivotStyleLight16"/>
  <colors>
    <mruColors>
      <color rgb="FFFFF3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ABA5E-E5C0-463B-8B61-B9A8DD7CAD09}">
  <sheetPr codeName="Hoja5">
    <pageSetUpPr fitToPage="1"/>
  </sheetPr>
  <dimension ref="A1:AD23"/>
  <sheetViews>
    <sheetView view="pageBreakPreview" topLeftCell="A13" zoomScale="60" zoomScaleNormal="70" workbookViewId="0">
      <selection activeCell="K11" sqref="K11:K12"/>
    </sheetView>
  </sheetViews>
  <sheetFormatPr defaultColWidth="11.42578125" defaultRowHeight="15" x14ac:dyDescent="0.25"/>
  <cols>
    <col min="2" max="4" width="35.7109375" customWidth="1"/>
    <col min="5" max="5" width="15.140625" customWidth="1"/>
    <col min="6" max="6" width="11.140625" hidden="1" customWidth="1"/>
    <col min="7" max="7" width="13.7109375" customWidth="1"/>
    <col min="8" max="8" width="11.140625" hidden="1" customWidth="1"/>
    <col min="9" max="9" width="12.28515625" hidden="1" customWidth="1"/>
    <col min="10" max="10" width="14.42578125" customWidth="1"/>
    <col min="11" max="11" width="40.7109375" customWidth="1"/>
    <col min="12" max="15" width="20.7109375" customWidth="1"/>
    <col min="16" max="16" width="25.7109375" bestFit="1" customWidth="1"/>
    <col min="17" max="17" width="7.28515625" hidden="1" customWidth="1"/>
    <col min="18" max="18" width="4.7109375" hidden="1" customWidth="1"/>
    <col min="19" max="19" width="5.42578125" hidden="1" customWidth="1"/>
    <col min="20" max="20" width="5" hidden="1" customWidth="1"/>
    <col min="21" max="21" width="7.28515625" hidden="1" customWidth="1"/>
    <col min="22" max="22" width="4.42578125" hidden="1" customWidth="1"/>
    <col min="23" max="23" width="6.42578125" hidden="1" customWidth="1"/>
    <col min="24" max="24" width="9.85546875" hidden="1" customWidth="1"/>
    <col min="25" max="26" width="7.28515625" hidden="1" customWidth="1"/>
    <col min="27" max="27" width="9.5703125" hidden="1" customWidth="1"/>
    <col min="28" max="28" width="8.7109375" hidden="1" customWidth="1"/>
    <col min="29" max="29" width="7.28515625" hidden="1" customWidth="1"/>
    <col min="30" max="30" width="9.7109375" hidden="1" customWidth="1"/>
  </cols>
  <sheetData>
    <row r="1" spans="2:30" ht="26.25" x14ac:dyDescent="0.25">
      <c r="B1" s="224" t="s">
        <v>388</v>
      </c>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1"/>
    </row>
    <row r="2" spans="2:30" ht="91.5" customHeight="1" x14ac:dyDescent="0.25">
      <c r="B2" s="225" t="s">
        <v>389</v>
      </c>
      <c r="C2" s="225"/>
      <c r="D2" s="225"/>
      <c r="E2" s="225"/>
      <c r="F2" s="225"/>
      <c r="G2" s="225"/>
      <c r="H2" s="225" t="s">
        <v>390</v>
      </c>
      <c r="I2" s="225"/>
      <c r="J2" s="225"/>
      <c r="K2" s="225"/>
      <c r="L2" s="225"/>
      <c r="M2" s="225"/>
      <c r="N2" s="225"/>
      <c r="O2" s="225"/>
      <c r="P2" s="225"/>
      <c r="Q2" s="225"/>
      <c r="R2" s="225"/>
      <c r="S2" s="225"/>
      <c r="T2" s="225"/>
      <c r="U2" s="225"/>
      <c r="V2" s="225"/>
      <c r="W2" s="225"/>
      <c r="X2" s="225"/>
      <c r="Y2" s="225" t="s">
        <v>391</v>
      </c>
      <c r="Z2" s="225"/>
      <c r="AA2" s="225"/>
      <c r="AB2" s="225"/>
      <c r="AC2" s="21"/>
    </row>
    <row r="3" spans="2:30" ht="26.25" x14ac:dyDescent="0.25">
      <c r="B3" s="226" t="s">
        <v>672</v>
      </c>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1"/>
    </row>
    <row r="4" spans="2:30" ht="15.75" x14ac:dyDescent="0.25">
      <c r="B4" s="222" t="s">
        <v>399</v>
      </c>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1"/>
    </row>
    <row r="5" spans="2:30" ht="15" customHeight="1" x14ac:dyDescent="0.25">
      <c r="B5" s="223" t="s">
        <v>393</v>
      </c>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1"/>
    </row>
    <row r="6" spans="2:30" ht="33" customHeight="1" x14ac:dyDescent="0.25">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1"/>
    </row>
    <row r="7" spans="2:30" ht="15" customHeight="1" x14ac:dyDescent="0.25">
      <c r="B7" s="223" t="s">
        <v>394</v>
      </c>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1"/>
    </row>
    <row r="8" spans="2:30" ht="15.75" customHeight="1" thickBot="1" x14ac:dyDescent="0.3">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1"/>
    </row>
    <row r="9" spans="2:30" ht="15.75" thickBot="1" x14ac:dyDescent="0.3">
      <c r="B9" s="210" t="s">
        <v>0</v>
      </c>
      <c r="C9" s="210" t="s">
        <v>1</v>
      </c>
      <c r="D9" s="210"/>
      <c r="E9" s="210"/>
      <c r="F9" s="215"/>
      <c r="G9" s="215"/>
      <c r="H9" s="215"/>
      <c r="I9" s="215"/>
      <c r="J9" s="216"/>
      <c r="K9" s="210" t="s">
        <v>404</v>
      </c>
      <c r="L9" s="219" t="s">
        <v>384</v>
      </c>
      <c r="M9" s="220"/>
      <c r="N9" s="220"/>
      <c r="O9" s="221"/>
      <c r="P9" s="210" t="s">
        <v>413</v>
      </c>
      <c r="Q9" s="214" t="s">
        <v>316</v>
      </c>
      <c r="R9" s="209" t="s">
        <v>52</v>
      </c>
      <c r="S9" s="209"/>
      <c r="T9" s="209"/>
      <c r="U9" s="209"/>
      <c r="V9" s="209" t="s">
        <v>53</v>
      </c>
      <c r="W9" s="209"/>
      <c r="X9" s="209"/>
      <c r="Y9" s="209"/>
      <c r="Z9" s="209" t="s">
        <v>54</v>
      </c>
      <c r="AA9" s="209"/>
      <c r="AB9" s="209"/>
      <c r="AC9" s="209"/>
      <c r="AD9" s="213" t="s">
        <v>179</v>
      </c>
    </row>
    <row r="10" spans="2:30" ht="26.25" thickBot="1" x14ac:dyDescent="0.3">
      <c r="B10" s="210"/>
      <c r="C10" s="22" t="s">
        <v>2</v>
      </c>
      <c r="D10" s="22" t="s">
        <v>3</v>
      </c>
      <c r="E10" s="22" t="s">
        <v>4</v>
      </c>
      <c r="F10" s="23" t="s">
        <v>395</v>
      </c>
      <c r="G10" s="23" t="s">
        <v>668</v>
      </c>
      <c r="H10" s="23" t="s">
        <v>312</v>
      </c>
      <c r="I10" s="23" t="s">
        <v>313</v>
      </c>
      <c r="J10" s="101" t="s">
        <v>5</v>
      </c>
      <c r="K10" s="210"/>
      <c r="L10" s="34" t="s">
        <v>669</v>
      </c>
      <c r="M10" s="34" t="s">
        <v>670</v>
      </c>
      <c r="N10" s="34" t="s">
        <v>671</v>
      </c>
      <c r="O10" s="191" t="s">
        <v>58</v>
      </c>
      <c r="P10" s="210"/>
      <c r="Q10" s="214"/>
      <c r="R10" s="34" t="s">
        <v>55</v>
      </c>
      <c r="S10" s="34" t="s">
        <v>56</v>
      </c>
      <c r="T10" s="34" t="s">
        <v>57</v>
      </c>
      <c r="U10" s="23" t="s">
        <v>58</v>
      </c>
      <c r="V10" s="34" t="s">
        <v>59</v>
      </c>
      <c r="W10" s="34" t="s">
        <v>60</v>
      </c>
      <c r="X10" s="34" t="s">
        <v>61</v>
      </c>
      <c r="Y10" s="23" t="s">
        <v>62</v>
      </c>
      <c r="Z10" s="34" t="s">
        <v>63</v>
      </c>
      <c r="AA10" s="34" t="s">
        <v>64</v>
      </c>
      <c r="AB10" s="34" t="s">
        <v>65</v>
      </c>
      <c r="AC10" s="23" t="s">
        <v>66</v>
      </c>
      <c r="AD10" s="213"/>
    </row>
    <row r="11" spans="2:30" ht="65.099999999999994" customHeight="1" thickBot="1" x14ac:dyDescent="0.3">
      <c r="B11" s="211" t="s">
        <v>157</v>
      </c>
      <c r="C11" s="211" t="s">
        <v>158</v>
      </c>
      <c r="D11" s="62" t="s">
        <v>159</v>
      </c>
      <c r="E11" s="26" t="s">
        <v>9</v>
      </c>
      <c r="F11" s="28">
        <v>725</v>
      </c>
      <c r="G11" s="28">
        <v>825</v>
      </c>
      <c r="H11" s="28">
        <v>750</v>
      </c>
      <c r="I11" s="28">
        <v>800</v>
      </c>
      <c r="J11" s="189" t="s">
        <v>10</v>
      </c>
      <c r="K11" s="212" t="s">
        <v>473</v>
      </c>
      <c r="L11" s="190">
        <v>162</v>
      </c>
      <c r="M11" s="63">
        <v>202</v>
      </c>
      <c r="N11" s="63">
        <v>170</v>
      </c>
      <c r="O11" s="192">
        <f>+IF($E11="Porcentaje",IF(AND(L11&lt;&gt;"",M11="",N11=""),L11,IF(AND(L11&lt;&gt;"",M11&lt;&gt;"",N11=""),M11,IF(AND(L11&lt;&gt;"",M11&lt;&gt;"",N11&lt;&gt;""),N11,0))),SUM(L11:N11))</f>
        <v>534</v>
      </c>
      <c r="P11" s="211" t="s">
        <v>472</v>
      </c>
      <c r="Q11" s="193">
        <f t="shared" ref="Q11:Q18" si="0">+O11/F11</f>
        <v>0.73655172413793102</v>
      </c>
      <c r="R11" s="63">
        <v>0</v>
      </c>
      <c r="S11" s="63">
        <v>0</v>
      </c>
      <c r="T11" s="63">
        <v>0</v>
      </c>
      <c r="U11" s="64">
        <v>825</v>
      </c>
      <c r="V11" s="63">
        <v>0</v>
      </c>
      <c r="W11" s="63">
        <v>0</v>
      </c>
      <c r="X11" s="63">
        <v>0</v>
      </c>
      <c r="Y11" s="64">
        <f>+IF($E11="Porcentaje",IF(AND(V11&lt;&gt;"",W11="",X11=""),V11,IF(AND(V11&lt;&gt;"",W11&lt;&gt;"",X11=""),W11,IF(AND(V11&lt;&gt;"",W11&lt;&gt;"",X11&lt;&gt;""),X11,0))),SUM(V11:X11))</f>
        <v>0</v>
      </c>
      <c r="Z11" s="63">
        <v>0</v>
      </c>
      <c r="AA11" s="63">
        <v>0</v>
      </c>
      <c r="AB11" s="63">
        <v>0</v>
      </c>
      <c r="AC11" s="64">
        <f>+IF($E11="Porcentaje",IF(AND(Z11&lt;&gt;"",AA11="",AB11=""),Z11,IF(AND(Z11&lt;&gt;"",AA11&lt;&gt;"",AB11=""),AA11,IF(AND(Z11&lt;&gt;"",AA11&lt;&gt;"",AB11&lt;&gt;""),AB11,0))),SUM(Z11:AB11))</f>
        <v>0</v>
      </c>
      <c r="AD11" s="61" t="str">
        <f>+IFERROR(IF(#REF!="Porcentaje",IF(AND(COUNT(L11:N11)&gt;=0,COUNT(R11:T11)=0,COUNT(V11:X11)=0,COUNT(Z11:AB11)=0),O11,IF(AND(COUNT(L11:N11)&gt;=1,COUNT(R11:T11)&gt;=1,COUNT(V11:X11)=0,COUNT(Z11:AB11)=0),U11,IF(AND(COUNT(L11:N11)&gt;=1,COUNT(R11:T11)&gt;=1,COUNT(V11:X11)&gt;=1,COUNT(Z11:AB11)=0),Y11,IF(AND(COUNT(L11:N11)&gt;=1,COUNT(R11:T11)&gt;=1,COUNT(V11:X11)&gt;=1,COUNT(Z11:AB11)&gt;=1),AC11,"-")))),SUM(O11,U11,Y11,AC11)),"-")</f>
        <v>-</v>
      </c>
    </row>
    <row r="12" spans="2:30" ht="65.099999999999994" customHeight="1" thickBot="1" x14ac:dyDescent="0.3">
      <c r="B12" s="211"/>
      <c r="C12" s="211"/>
      <c r="D12" s="62" t="s">
        <v>160</v>
      </c>
      <c r="E12" s="26" t="s">
        <v>9</v>
      </c>
      <c r="F12" s="28">
        <v>253750</v>
      </c>
      <c r="G12" s="28">
        <v>288750</v>
      </c>
      <c r="H12" s="28">
        <v>262500</v>
      </c>
      <c r="I12" s="28">
        <v>280000</v>
      </c>
      <c r="J12" s="189" t="s">
        <v>10</v>
      </c>
      <c r="K12" s="212"/>
      <c r="L12" s="190">
        <v>56700</v>
      </c>
      <c r="M12" s="63">
        <v>70700</v>
      </c>
      <c r="N12" s="63">
        <v>59500</v>
      </c>
      <c r="O12" s="192">
        <f>+IF($E12="Porcentaje",IF(AND(L12&lt;&gt;"",M12="",N12=""),L12,IF(AND(L12&lt;&gt;"",M12&lt;&gt;"",N12=""),M12,IF(AND(L12&lt;&gt;"",M12&lt;&gt;"",N12&lt;&gt;""),N12,0))),SUM(L12:N12))</f>
        <v>186900</v>
      </c>
      <c r="P12" s="211"/>
      <c r="Q12" s="193">
        <f t="shared" si="0"/>
        <v>0.73655172413793102</v>
      </c>
      <c r="R12" s="63">
        <v>0</v>
      </c>
      <c r="S12" s="63">
        <v>0</v>
      </c>
      <c r="T12" s="63">
        <v>0</v>
      </c>
      <c r="U12" s="64">
        <f>+IF($E12="Porcentaje",IF(AND(R12&lt;&gt;"",S12="",T12=""),R12,IF(AND(R12&lt;&gt;"",S12&lt;&gt;"",T12=""),S12,IF(AND(R12&lt;&gt;"",S12&lt;&gt;"",T12&lt;&gt;""),T12,0))),SUM(R12:T12))</f>
        <v>0</v>
      </c>
      <c r="V12" s="63">
        <v>0</v>
      </c>
      <c r="W12" s="63">
        <v>0</v>
      </c>
      <c r="X12" s="63">
        <v>0</v>
      </c>
      <c r="Y12" s="64">
        <f>+IF($E12="Porcentaje",IF(AND(V12&lt;&gt;"",W12="",X12=""),V12,IF(AND(V12&lt;&gt;"",W12&lt;&gt;"",X12=""),W12,IF(AND(V12&lt;&gt;"",W12&lt;&gt;"",X12&lt;&gt;""),X12,0))),SUM(V12:X12))</f>
        <v>0</v>
      </c>
      <c r="Z12" s="63">
        <v>0</v>
      </c>
      <c r="AA12" s="63">
        <v>0</v>
      </c>
      <c r="AB12" s="63">
        <v>0</v>
      </c>
      <c r="AC12" s="64">
        <f>+IF($E12="Porcentaje",IF(AND(Z12&lt;&gt;"",AA12="",AB12=""),Z12,IF(AND(Z12&lt;&gt;"",AA12&lt;&gt;"",AB12=""),AA12,IF(AND(Z12&lt;&gt;"",AA12&lt;&gt;"",AB12&lt;&gt;""),AB12,0))),SUM(Z12:AB12))</f>
        <v>0</v>
      </c>
      <c r="AD12" s="61" t="str">
        <f>+IFERROR(IF(#REF!="Porcentaje",IF(AND(COUNT(L12:N12)&gt;=0,COUNT(R12:T12)=0,COUNT(V12:X12)=0,COUNT(Z12:AB12)=0),O12,IF(AND(COUNT(L12:N12)&gt;=1,COUNT(R12:T12)&gt;=1,COUNT(V12:X12)=0,COUNT(Z12:AB12)=0),U12,IF(AND(COUNT(L12:N12)&gt;=1,COUNT(R12:T12)&gt;=1,COUNT(V12:X12)&gt;=1,COUNT(Z12:AB12)=0),Y12,IF(AND(COUNT(L12:N12)&gt;=1,COUNT(R12:T12)&gt;=1,COUNT(V12:X12)&gt;=1,COUNT(Z12:AB12)&gt;=1),AC12,"-")))),SUM(O12,U12,Y12,AC12)),"-")</f>
        <v>-</v>
      </c>
    </row>
    <row r="13" spans="2:30" ht="65.099999999999994" customHeight="1" thickBot="1" x14ac:dyDescent="0.3">
      <c r="B13" s="211"/>
      <c r="C13" s="211" t="s">
        <v>161</v>
      </c>
      <c r="D13" s="62" t="s">
        <v>162</v>
      </c>
      <c r="E13" s="26" t="s">
        <v>9</v>
      </c>
      <c r="F13" s="28">
        <v>250</v>
      </c>
      <c r="G13" s="28">
        <v>400</v>
      </c>
      <c r="H13" s="28">
        <v>625</v>
      </c>
      <c r="I13" s="28">
        <v>725</v>
      </c>
      <c r="J13" s="189" t="s">
        <v>20</v>
      </c>
      <c r="K13" s="212" t="s">
        <v>474</v>
      </c>
      <c r="L13" s="190">
        <v>373</v>
      </c>
      <c r="M13" s="63">
        <v>385</v>
      </c>
      <c r="N13" s="63">
        <v>430</v>
      </c>
      <c r="O13" s="192">
        <f t="shared" ref="O13:O18" si="1">+IF($E13="Porcentaje",IF(AND(L13&lt;&gt;"",M13="",N13=""),L13,IF(AND(L13&lt;&gt;"",M13&lt;&gt;"",N13=""),M13,IF(AND(L13&lt;&gt;"",M13&lt;&gt;"",N13&lt;&gt;""),N13,0))),SUM(L13:N13))</f>
        <v>1188</v>
      </c>
      <c r="P13" s="211"/>
      <c r="Q13" s="193">
        <f t="shared" si="0"/>
        <v>4.7519999999999998</v>
      </c>
      <c r="R13" s="63">
        <v>0</v>
      </c>
      <c r="S13" s="63">
        <v>0</v>
      </c>
      <c r="T13" s="63">
        <v>0</v>
      </c>
      <c r="U13" s="64">
        <v>400</v>
      </c>
      <c r="V13" s="63">
        <v>0</v>
      </c>
      <c r="W13" s="63">
        <v>0</v>
      </c>
      <c r="X13" s="63">
        <v>0</v>
      </c>
      <c r="Y13" s="64">
        <f>+IF($E13="Porcentaje",IF(AND(V13&lt;&gt;"",W13="",X13=""),V13,IF(AND(V13&lt;&gt;"",W13&lt;&gt;"",X13=""),W13,IF(AND(V13&lt;&gt;"",W13&lt;&gt;"",X13&lt;&gt;""),X13,0))),SUM(V13:X13))</f>
        <v>0</v>
      </c>
      <c r="Z13" s="63">
        <v>0</v>
      </c>
      <c r="AA13" s="63">
        <v>0</v>
      </c>
      <c r="AB13" s="63">
        <v>0</v>
      </c>
      <c r="AC13" s="64">
        <f>+IF($E13="Porcentaje",IF(AND(Z13&lt;&gt;"",AA13="",AB13=""),Z13,IF(AND(Z13&lt;&gt;"",AA13&lt;&gt;"",AB13=""),AA13,IF(AND(Z13&lt;&gt;"",AA13&lt;&gt;"",AB13&lt;&gt;""),AB13,0))),SUM(Z13:AB13))</f>
        <v>0</v>
      </c>
      <c r="AD13" s="61" t="str">
        <f>+IFERROR(IF(#REF!="Porcentaje",IF(AND(COUNT(L13:N13)&gt;=0,COUNT(R13:T13)=0,COUNT(V13:X13)=0,COUNT(Z13:AB13)=0),O13,IF(AND(COUNT(L13:N13)&gt;=1,COUNT(R13:T13)&gt;=1,COUNT(V13:X13)=0,COUNT(Z13:AB13)=0),U13,IF(AND(COUNT(L13:N13)&gt;=1,COUNT(R13:T13)&gt;=1,COUNT(V13:X13)&gt;=1,COUNT(Z13:AB13)=0),Y13,IF(AND(COUNT(L13:N13)&gt;=1,COUNT(R13:T13)&gt;=1,COUNT(V13:X13)&gt;=1,COUNT(Z13:AB13)&gt;=1),AC13,"-")))),SUM(O13,U13,Y13,AC13)),"-")</f>
        <v>-</v>
      </c>
    </row>
    <row r="14" spans="2:30" ht="65.099999999999994" customHeight="1" thickBot="1" x14ac:dyDescent="0.3">
      <c r="B14" s="211"/>
      <c r="C14" s="211"/>
      <c r="D14" s="62" t="s">
        <v>160</v>
      </c>
      <c r="E14" s="26" t="s">
        <v>9</v>
      </c>
      <c r="F14" s="28">
        <v>350000</v>
      </c>
      <c r="G14" s="28">
        <v>560000</v>
      </c>
      <c r="H14" s="28">
        <v>875000</v>
      </c>
      <c r="I14" s="28">
        <v>1015000</v>
      </c>
      <c r="J14" s="189" t="s">
        <v>20</v>
      </c>
      <c r="K14" s="212"/>
      <c r="L14" s="190">
        <v>522200</v>
      </c>
      <c r="M14" s="63">
        <v>539000</v>
      </c>
      <c r="N14" s="63">
        <v>602000</v>
      </c>
      <c r="O14" s="192">
        <f>+IF($E14="Porcentaje",IF(AND(L14&lt;&gt;"",M14="",N14=""),L14,IF(AND(L14&lt;&gt;"",M14&lt;&gt;"",N14=""),M14,IF(AND(L14&lt;&gt;"",M14&lt;&gt;"",N14&lt;&gt;""),N14,0))),SUM(L14:N14))</f>
        <v>1663200</v>
      </c>
      <c r="P14" s="211"/>
      <c r="Q14" s="193">
        <f t="shared" si="0"/>
        <v>4.7519999999999998</v>
      </c>
      <c r="R14" s="63">
        <v>0</v>
      </c>
      <c r="S14" s="63">
        <v>0</v>
      </c>
      <c r="T14" s="63">
        <v>0</v>
      </c>
      <c r="U14" s="64">
        <f>+IF($E14="Porcentaje",IF(AND(R14&lt;&gt;"",S14="",T14=""),R14,IF(AND(R14&lt;&gt;"",S14&lt;&gt;"",T14=""),S14,IF(AND(R14&lt;&gt;"",S14&lt;&gt;"",T14&lt;&gt;""),T14,0))),SUM(R14:T14))</f>
        <v>0</v>
      </c>
      <c r="V14" s="63">
        <v>0</v>
      </c>
      <c r="W14" s="63">
        <v>0</v>
      </c>
      <c r="X14" s="63">
        <v>0</v>
      </c>
      <c r="Y14" s="64">
        <f>+IF($E14="Porcentaje",IF(AND(V14&lt;&gt;"",W14="",X14=""),V14,IF(AND(V14&lt;&gt;"",W14&lt;&gt;"",X14=""),W14,IF(AND(V14&lt;&gt;"",W14&lt;&gt;"",X14&lt;&gt;""),X14,0))),SUM(V14:X14))</f>
        <v>0</v>
      </c>
      <c r="Z14" s="63">
        <v>0</v>
      </c>
      <c r="AA14" s="63">
        <v>0</v>
      </c>
      <c r="AB14" s="63">
        <v>0</v>
      </c>
      <c r="AC14" s="64">
        <f>+IF($E14="Porcentaje",IF(AND(Z14&lt;&gt;"",AA14="",AB14=""),Z14,IF(AND(Z14&lt;&gt;"",AA14&lt;&gt;"",AB14=""),AA14,IF(AND(Z14&lt;&gt;"",AA14&lt;&gt;"",AB14&lt;&gt;""),AB14,0))),SUM(Z14:AB14))</f>
        <v>0</v>
      </c>
      <c r="AD14" s="61" t="str">
        <f>+IFERROR(IF(#REF!="Porcentaje",IF(AND(COUNT(L14:N14)&gt;=0,COUNT(R14:T14)=0,COUNT(V14:X14)=0,COUNT(Z14:AB14)=0),O14,IF(AND(COUNT(L14:N14)&gt;=1,COUNT(R14:T14)&gt;=1,COUNT(V14:X14)=0,COUNT(Z14:AB14)=0),U14,IF(AND(COUNT(L14:N14)&gt;=1,COUNT(R14:T14)&gt;=1,COUNT(V14:X14)&gt;=1,COUNT(Z14:AB14)=0),Y14,IF(AND(COUNT(L14:N14)&gt;=1,COUNT(R14:T14)&gt;=1,COUNT(V14:X14)&gt;=1,COUNT(Z14:AB14)&gt;=1),AC14,"-")))),SUM(O14,U14,Y14,AC14)),"-")</f>
        <v>-</v>
      </c>
    </row>
    <row r="15" spans="2:30" ht="65.099999999999994" customHeight="1" thickBot="1" x14ac:dyDescent="0.3">
      <c r="B15" s="211"/>
      <c r="C15" s="211" t="s">
        <v>163</v>
      </c>
      <c r="D15" s="62" t="s">
        <v>164</v>
      </c>
      <c r="E15" s="26" t="s">
        <v>9</v>
      </c>
      <c r="F15" s="28">
        <v>0</v>
      </c>
      <c r="G15" s="28">
        <v>1</v>
      </c>
      <c r="H15" s="28">
        <v>0</v>
      </c>
      <c r="I15" s="28">
        <v>0</v>
      </c>
      <c r="J15" s="217" t="s">
        <v>20</v>
      </c>
      <c r="K15" s="212" t="s">
        <v>475</v>
      </c>
      <c r="L15" s="190">
        <v>0</v>
      </c>
      <c r="M15" s="63">
        <v>0</v>
      </c>
      <c r="N15" s="63">
        <v>0</v>
      </c>
      <c r="O15" s="192">
        <f t="shared" si="1"/>
        <v>0</v>
      </c>
      <c r="P15" s="211"/>
      <c r="Q15" s="193" t="e">
        <f t="shared" si="0"/>
        <v>#DIV/0!</v>
      </c>
      <c r="R15" s="63">
        <v>0</v>
      </c>
      <c r="S15" s="63">
        <v>0</v>
      </c>
      <c r="T15" s="63">
        <v>0</v>
      </c>
      <c r="U15" s="64">
        <v>0</v>
      </c>
      <c r="V15" s="63">
        <v>0</v>
      </c>
      <c r="W15" s="63">
        <v>0</v>
      </c>
      <c r="X15" s="63">
        <v>0</v>
      </c>
      <c r="Y15" s="64">
        <f>+IF($E15="Porcentaje",IF(AND(V15&lt;&gt;"",W15="",X15=""),V15,IF(AND(V15&lt;&gt;"",W15&lt;&gt;"",X15=""),W15,IF(AND(V15&lt;&gt;"",W15&lt;&gt;"",X15&lt;&gt;""),X15,0))),SUM(V15:X15))</f>
        <v>0</v>
      </c>
      <c r="Z15" s="63">
        <v>0</v>
      </c>
      <c r="AA15" s="63">
        <v>0</v>
      </c>
      <c r="AB15" s="63">
        <v>0</v>
      </c>
      <c r="AC15" s="64">
        <v>1</v>
      </c>
      <c r="AD15" s="61" t="str">
        <f>+IFERROR(IF(#REF!="Porcentaje",IF(AND(COUNT(L15:N15)&gt;=0,COUNT(R15:T15)=0,COUNT(V15:X15)=0,COUNT(Z15:AB15)=0),O15,IF(AND(COUNT(L15:N15)&gt;=1,COUNT(R15:T15)&gt;=1,COUNT(V15:X15)=0,COUNT(Z15:AB15)=0),U15,IF(AND(COUNT(L15:N15)&gt;=1,COUNT(R15:T15)&gt;=1,COUNT(V15:X15)&gt;=1,COUNT(Z15:AB15)=0),Y15,IF(AND(COUNT(L15:N15)&gt;=1,COUNT(R15:T15)&gt;=1,COUNT(V15:X15)&gt;=1,COUNT(Z15:AB15)&gt;=1),AC15,"-")))),SUM(O15,U15,Y15,AC15)),"-")</f>
        <v>-</v>
      </c>
    </row>
    <row r="16" spans="2:30" ht="65.099999999999994" customHeight="1" thickBot="1" x14ac:dyDescent="0.3">
      <c r="B16" s="211"/>
      <c r="C16" s="211"/>
      <c r="D16" s="62" t="s">
        <v>160</v>
      </c>
      <c r="E16" s="26" t="s">
        <v>9</v>
      </c>
      <c r="F16" s="28">
        <v>0</v>
      </c>
      <c r="G16" s="28">
        <v>35000</v>
      </c>
      <c r="H16" s="28">
        <v>0</v>
      </c>
      <c r="I16" s="28">
        <v>0</v>
      </c>
      <c r="J16" s="217"/>
      <c r="K16" s="212"/>
      <c r="L16" s="190">
        <v>0</v>
      </c>
      <c r="M16" s="63">
        <v>0</v>
      </c>
      <c r="N16" s="63">
        <v>0</v>
      </c>
      <c r="O16" s="192">
        <f t="shared" si="1"/>
        <v>0</v>
      </c>
      <c r="P16" s="211"/>
      <c r="Q16" s="193" t="e">
        <f t="shared" si="0"/>
        <v>#DIV/0!</v>
      </c>
      <c r="R16" s="63">
        <v>0</v>
      </c>
      <c r="S16" s="63">
        <v>0</v>
      </c>
      <c r="T16" s="63">
        <v>0</v>
      </c>
      <c r="U16" s="64">
        <v>0</v>
      </c>
      <c r="V16" s="63">
        <v>0</v>
      </c>
      <c r="W16" s="63">
        <v>0</v>
      </c>
      <c r="X16" s="63">
        <v>0</v>
      </c>
      <c r="Y16" s="64">
        <v>0</v>
      </c>
      <c r="Z16" s="63">
        <v>0</v>
      </c>
      <c r="AA16" s="63">
        <v>0</v>
      </c>
      <c r="AB16" s="63">
        <v>0</v>
      </c>
      <c r="AC16" s="64">
        <v>0</v>
      </c>
      <c r="AD16" s="61">
        <v>35000</v>
      </c>
    </row>
    <row r="17" spans="1:30" ht="65.099999999999994" customHeight="1" thickBot="1" x14ac:dyDescent="0.3">
      <c r="B17" s="211"/>
      <c r="C17" s="218" t="s">
        <v>165</v>
      </c>
      <c r="D17" s="62" t="s">
        <v>166</v>
      </c>
      <c r="E17" s="26" t="s">
        <v>9</v>
      </c>
      <c r="F17" s="28">
        <v>0</v>
      </c>
      <c r="G17" s="28">
        <v>0</v>
      </c>
      <c r="H17" s="28">
        <v>1</v>
      </c>
      <c r="I17" s="28">
        <v>1</v>
      </c>
      <c r="J17" s="217" t="s">
        <v>20</v>
      </c>
      <c r="K17" s="212" t="s">
        <v>476</v>
      </c>
      <c r="L17" s="190">
        <v>1</v>
      </c>
      <c r="M17" s="63">
        <v>1</v>
      </c>
      <c r="N17" s="63">
        <v>0</v>
      </c>
      <c r="O17" s="192">
        <f t="shared" si="1"/>
        <v>2</v>
      </c>
      <c r="P17" s="211"/>
      <c r="Q17" s="193" t="e">
        <f t="shared" si="0"/>
        <v>#DIV/0!</v>
      </c>
      <c r="R17" s="63">
        <v>0</v>
      </c>
      <c r="S17" s="63">
        <v>0</v>
      </c>
      <c r="T17" s="63">
        <v>0</v>
      </c>
      <c r="U17" s="64">
        <f>+IF($E17="Porcentaje",IF(AND(R17&lt;&gt;"",S17="",T17=""),R17,IF(AND(R17&lt;&gt;"",S17&lt;&gt;"",T17=""),S17,IF(AND(R17&lt;&gt;"",S17&lt;&gt;"",T17&lt;&gt;""),T17,0))),SUM(R17:T17))</f>
        <v>0</v>
      </c>
      <c r="V17" s="63">
        <v>0</v>
      </c>
      <c r="W17" s="63">
        <v>0</v>
      </c>
      <c r="X17" s="63">
        <v>0</v>
      </c>
      <c r="Y17" s="64">
        <f>+IF($E17="Porcentaje",IF(AND(V17&lt;&gt;"",W17="",X17=""),V17,IF(AND(V17&lt;&gt;"",W17&lt;&gt;"",X17=""),W17,IF(AND(V17&lt;&gt;"",W17&lt;&gt;"",X17&lt;&gt;""),X17,0))),SUM(V17:X17))</f>
        <v>0</v>
      </c>
      <c r="Z17" s="63">
        <v>0</v>
      </c>
      <c r="AA17" s="63">
        <v>0</v>
      </c>
      <c r="AB17" s="63">
        <v>0</v>
      </c>
      <c r="AC17" s="64">
        <v>1</v>
      </c>
      <c r="AD17" s="61">
        <v>1</v>
      </c>
    </row>
    <row r="18" spans="1:30" ht="65.099999999999994" customHeight="1" thickBot="1" x14ac:dyDescent="0.3">
      <c r="B18" s="211"/>
      <c r="C18" s="218"/>
      <c r="D18" s="62" t="s">
        <v>160</v>
      </c>
      <c r="E18" s="26" t="s">
        <v>9</v>
      </c>
      <c r="F18" s="28">
        <v>0</v>
      </c>
      <c r="G18" s="28">
        <v>0</v>
      </c>
      <c r="H18" s="28">
        <v>52500</v>
      </c>
      <c r="I18" s="28">
        <v>0</v>
      </c>
      <c r="J18" s="217"/>
      <c r="K18" s="212"/>
      <c r="L18" s="190">
        <v>70000</v>
      </c>
      <c r="M18" s="63">
        <v>35000</v>
      </c>
      <c r="N18" s="63">
        <v>0</v>
      </c>
      <c r="O18" s="192">
        <f t="shared" si="1"/>
        <v>105000</v>
      </c>
      <c r="P18" s="211"/>
      <c r="Q18" s="193" t="e">
        <f t="shared" si="0"/>
        <v>#DIV/0!</v>
      </c>
      <c r="R18" s="63">
        <v>0</v>
      </c>
      <c r="S18" s="63">
        <v>0</v>
      </c>
      <c r="T18" s="63">
        <v>0</v>
      </c>
      <c r="U18" s="64">
        <v>0</v>
      </c>
      <c r="V18" s="63">
        <v>0</v>
      </c>
      <c r="W18" s="63">
        <v>0</v>
      </c>
      <c r="X18" s="63">
        <v>0</v>
      </c>
      <c r="Y18" s="64">
        <v>0</v>
      </c>
      <c r="Z18" s="63">
        <v>0</v>
      </c>
      <c r="AA18" s="63">
        <v>0</v>
      </c>
      <c r="AB18" s="63">
        <v>0</v>
      </c>
      <c r="AC18" s="64">
        <f>+IF($E18="Porcentaje",IF(AND(Z18&lt;&gt;"",AA18="",AB18=""),Z18,IF(AND(Z18&lt;&gt;"",AA18&lt;&gt;"",AB18=""),AA18,IF(AND(Z18&lt;&gt;"",AA18&lt;&gt;"",AB18&lt;&gt;""),AB18,0))),SUM(Z18:AB18))</f>
        <v>0</v>
      </c>
      <c r="AD18" s="61">
        <v>52500</v>
      </c>
    </row>
    <row r="21" spans="1:30" ht="18.75" hidden="1" x14ac:dyDescent="0.25">
      <c r="A21" s="12" t="s">
        <v>318</v>
      </c>
      <c r="B21" s="12" t="s">
        <v>320</v>
      </c>
      <c r="C21" s="12" t="s">
        <v>321</v>
      </c>
    </row>
    <row r="22" spans="1:30" ht="90" hidden="1" x14ac:dyDescent="0.25">
      <c r="A22" s="7" t="s">
        <v>325</v>
      </c>
      <c r="B22" s="7" t="s">
        <v>157</v>
      </c>
      <c r="C22" s="8">
        <v>1</v>
      </c>
    </row>
    <row r="23" spans="1:30" ht="19.5" hidden="1" thickBot="1" x14ac:dyDescent="0.3">
      <c r="A23" s="208" t="s">
        <v>322</v>
      </c>
      <c r="B23" s="208"/>
      <c r="C23" s="15">
        <f>+C22</f>
        <v>1</v>
      </c>
    </row>
  </sheetData>
  <mergeCells count="31">
    <mergeCell ref="B4:AB4"/>
    <mergeCell ref="B5:AB6"/>
    <mergeCell ref="B7:AB8"/>
    <mergeCell ref="B1:AB1"/>
    <mergeCell ref="B2:G2"/>
    <mergeCell ref="H2:X2"/>
    <mergeCell ref="Y2:AB2"/>
    <mergeCell ref="B3:AB3"/>
    <mergeCell ref="AD9:AD10"/>
    <mergeCell ref="Q9:Q10"/>
    <mergeCell ref="B9:B10"/>
    <mergeCell ref="C9:J9"/>
    <mergeCell ref="B11:B18"/>
    <mergeCell ref="C11:C12"/>
    <mergeCell ref="C13:C14"/>
    <mergeCell ref="C15:C16"/>
    <mergeCell ref="J15:J16"/>
    <mergeCell ref="C17:C18"/>
    <mergeCell ref="J17:J18"/>
    <mergeCell ref="L9:O9"/>
    <mergeCell ref="A23:B23"/>
    <mergeCell ref="R9:U9"/>
    <mergeCell ref="V9:Y9"/>
    <mergeCell ref="Z9:AC9"/>
    <mergeCell ref="P9:P10"/>
    <mergeCell ref="P11:P18"/>
    <mergeCell ref="K9:K10"/>
    <mergeCell ref="K11:K12"/>
    <mergeCell ref="K13:K14"/>
    <mergeCell ref="K15:K16"/>
    <mergeCell ref="K17:K18"/>
  </mergeCells>
  <phoneticPr fontId="25" type="noConversion"/>
  <dataValidations count="2">
    <dataValidation type="list" allowBlank="1" showInputMessage="1" showErrorMessage="1" sqref="J17 J11:J15" xr:uid="{1CFCCBDB-539A-4DFF-AF6B-0C912A0981E5}">
      <formula1>"A,B,C"</formula1>
    </dataValidation>
    <dataValidation type="list" allowBlank="1" showInputMessage="1" showErrorMessage="1" sqref="E11:E18" xr:uid="{3576FF18-22A8-4A8E-83A4-7973ABA70A21}">
      <formula1>"Unidad,Porcentaje,Monetario"</formula1>
    </dataValidation>
  </dataValidations>
  <pageMargins left="0.7" right="0.7" top="1.5" bottom="0.75" header="0.3" footer="0.3"/>
  <pageSetup scale="3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A910C-E06F-4851-8D01-001EE300DE41}">
  <sheetPr codeName="Hoja11">
    <pageSetUpPr fitToPage="1"/>
  </sheetPr>
  <dimension ref="A1:AC20"/>
  <sheetViews>
    <sheetView view="pageBreakPreview" topLeftCell="A3" zoomScale="60" zoomScaleNormal="60" workbookViewId="0">
      <selection activeCell="C12" sqref="C12"/>
    </sheetView>
  </sheetViews>
  <sheetFormatPr defaultColWidth="11.42578125" defaultRowHeight="15" x14ac:dyDescent="0.25"/>
  <cols>
    <col min="1" max="1" width="44.7109375" customWidth="1"/>
    <col min="2" max="2" width="33" customWidth="1"/>
    <col min="3" max="3" width="21.7109375" customWidth="1"/>
    <col min="4" max="4" width="18" customWidth="1"/>
    <col min="5" max="5" width="12.28515625" hidden="1" customWidth="1"/>
    <col min="6" max="6" width="14.85546875" customWidth="1"/>
    <col min="7" max="8" width="12.7109375" hidden="1" customWidth="1"/>
    <col min="9" max="9" width="50.7109375" customWidth="1"/>
    <col min="10" max="10" width="17" bestFit="1" customWidth="1"/>
    <col min="11" max="13" width="10.7109375" customWidth="1"/>
    <col min="14" max="14" width="12.28515625" bestFit="1" customWidth="1"/>
    <col min="15" max="15" width="65.7109375" customWidth="1"/>
    <col min="16" max="16" width="8.85546875" hidden="1" customWidth="1"/>
    <col min="17" max="17" width="6" hidden="1" customWidth="1"/>
    <col min="18" max="18" width="6.7109375" hidden="1" customWidth="1"/>
    <col min="19" max="19" width="6.42578125" hidden="1" customWidth="1"/>
    <col min="20" max="20" width="8.85546875" hidden="1" customWidth="1"/>
    <col min="21" max="21" width="5.85546875" hidden="1" customWidth="1"/>
    <col min="22" max="22" width="7.85546875" hidden="1" customWidth="1"/>
    <col min="23" max="23" width="13.28515625" hidden="1" customWidth="1"/>
    <col min="24" max="24" width="8.85546875" hidden="1" customWidth="1"/>
    <col min="25" max="25" width="9.140625" hidden="1" customWidth="1"/>
    <col min="26" max="26" width="12.140625" hidden="1" customWidth="1"/>
    <col min="27" max="27" width="11.28515625" hidden="1" customWidth="1"/>
    <col min="28" max="28" width="8.85546875" hidden="1" customWidth="1"/>
    <col min="29" max="29" width="12.28515625" hidden="1" customWidth="1"/>
  </cols>
  <sheetData>
    <row r="1" spans="1:29" ht="26.25" x14ac:dyDescent="0.25">
      <c r="A1" s="224" t="s">
        <v>388</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row>
    <row r="2" spans="1:29" ht="114" customHeight="1" x14ac:dyDescent="0.25">
      <c r="A2" s="225" t="s">
        <v>389</v>
      </c>
      <c r="B2" s="225"/>
      <c r="C2" s="225"/>
      <c r="D2" s="225"/>
      <c r="E2" s="225"/>
      <c r="F2" s="225"/>
      <c r="G2" s="225" t="s">
        <v>390</v>
      </c>
      <c r="H2" s="225"/>
      <c r="I2" s="225"/>
      <c r="J2" s="225"/>
      <c r="K2" s="225"/>
      <c r="L2" s="225"/>
      <c r="M2" s="225"/>
      <c r="N2" s="225"/>
      <c r="O2" s="225"/>
      <c r="P2" s="225"/>
      <c r="Q2" s="225"/>
      <c r="R2" s="225"/>
      <c r="S2" s="225"/>
      <c r="T2" s="225"/>
      <c r="U2" s="225"/>
      <c r="V2" s="225"/>
      <c r="W2" s="225"/>
      <c r="X2" s="225"/>
      <c r="Y2" s="225"/>
      <c r="Z2" s="225" t="s">
        <v>391</v>
      </c>
      <c r="AA2" s="225"/>
      <c r="AB2" s="225"/>
      <c r="AC2" s="225"/>
    </row>
    <row r="3" spans="1:29" ht="26.25" x14ac:dyDescent="0.25">
      <c r="A3" s="226" t="s">
        <v>672</v>
      </c>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row>
    <row r="4" spans="1:29" ht="15.75" x14ac:dyDescent="0.25">
      <c r="A4" s="222" t="s">
        <v>588</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row>
    <row r="5" spans="1:29" ht="15" customHeight="1" x14ac:dyDescent="0.25">
      <c r="A5" s="223" t="s">
        <v>393</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row>
    <row r="6" spans="1:29" ht="15" customHeight="1" x14ac:dyDescent="0.25">
      <c r="A6" s="223"/>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row>
    <row r="7" spans="1:29" ht="15" customHeight="1" x14ac:dyDescent="0.25">
      <c r="A7" s="223" t="s">
        <v>394</v>
      </c>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row>
    <row r="8" spans="1:29" ht="15.75" customHeight="1" x14ac:dyDescent="0.25">
      <c r="A8" s="223"/>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row>
    <row r="9" spans="1:29" ht="16.5" customHeight="1" x14ac:dyDescent="0.25">
      <c r="A9" s="235" t="s">
        <v>0</v>
      </c>
      <c r="B9" s="235" t="s">
        <v>1</v>
      </c>
      <c r="C9" s="235"/>
      <c r="D9" s="235"/>
      <c r="E9" s="235"/>
      <c r="F9" s="171"/>
      <c r="G9" s="171"/>
      <c r="H9" s="171"/>
      <c r="I9" s="235" t="s">
        <v>404</v>
      </c>
      <c r="J9" s="261" t="s">
        <v>384</v>
      </c>
      <c r="K9" s="262"/>
      <c r="L9" s="262"/>
      <c r="M9" s="262"/>
      <c r="N9" s="263"/>
      <c r="O9" s="235" t="s">
        <v>413</v>
      </c>
      <c r="P9" s="241" t="s">
        <v>316</v>
      </c>
      <c r="Q9" s="240" t="s">
        <v>52</v>
      </c>
      <c r="R9" s="240"/>
      <c r="S9" s="240"/>
      <c r="T9" s="240"/>
      <c r="U9" s="240" t="s">
        <v>53</v>
      </c>
      <c r="V9" s="240"/>
      <c r="W9" s="240"/>
      <c r="X9" s="240"/>
      <c r="Y9" s="240" t="s">
        <v>54</v>
      </c>
      <c r="Z9" s="240"/>
      <c r="AA9" s="240"/>
      <c r="AB9" s="240"/>
      <c r="AC9" s="241" t="s">
        <v>266</v>
      </c>
    </row>
    <row r="10" spans="1:29" ht="31.5" x14ac:dyDescent="0.25">
      <c r="A10" s="235"/>
      <c r="B10" s="133" t="s">
        <v>2</v>
      </c>
      <c r="C10" s="133" t="s">
        <v>3</v>
      </c>
      <c r="D10" s="133" t="s">
        <v>4</v>
      </c>
      <c r="E10" s="24" t="s">
        <v>395</v>
      </c>
      <c r="F10" s="24" t="s">
        <v>668</v>
      </c>
      <c r="G10" s="24" t="s">
        <v>312</v>
      </c>
      <c r="H10" s="24" t="s">
        <v>313</v>
      </c>
      <c r="I10" s="235"/>
      <c r="J10" s="133" t="s">
        <v>5</v>
      </c>
      <c r="K10" s="34" t="s">
        <v>669</v>
      </c>
      <c r="L10" s="34" t="s">
        <v>670</v>
      </c>
      <c r="M10" s="34" t="s">
        <v>671</v>
      </c>
      <c r="N10" s="24" t="s">
        <v>58</v>
      </c>
      <c r="O10" s="235"/>
      <c r="P10" s="241"/>
      <c r="Q10" s="25" t="s">
        <v>55</v>
      </c>
      <c r="R10" s="25" t="s">
        <v>56</v>
      </c>
      <c r="S10" s="25" t="s">
        <v>57</v>
      </c>
      <c r="T10" s="24" t="s">
        <v>58</v>
      </c>
      <c r="U10" s="25" t="s">
        <v>59</v>
      </c>
      <c r="V10" s="25" t="s">
        <v>60</v>
      </c>
      <c r="W10" s="25" t="s">
        <v>61</v>
      </c>
      <c r="X10" s="24" t="s">
        <v>62</v>
      </c>
      <c r="Y10" s="25" t="s">
        <v>63</v>
      </c>
      <c r="Z10" s="25" t="s">
        <v>64</v>
      </c>
      <c r="AA10" s="25" t="s">
        <v>65</v>
      </c>
      <c r="AB10" s="24" t="s">
        <v>66</v>
      </c>
      <c r="AC10" s="241"/>
    </row>
    <row r="11" spans="1:29" ht="99.95" customHeight="1" x14ac:dyDescent="0.25">
      <c r="A11" s="253" t="s">
        <v>267</v>
      </c>
      <c r="B11" s="167" t="s">
        <v>268</v>
      </c>
      <c r="C11" s="167" t="s">
        <v>269</v>
      </c>
      <c r="D11" s="134" t="s">
        <v>9</v>
      </c>
      <c r="E11" s="168">
        <v>2052</v>
      </c>
      <c r="F11" s="168">
        <v>2052</v>
      </c>
      <c r="G11" s="168">
        <v>2052</v>
      </c>
      <c r="H11" s="168">
        <v>2052</v>
      </c>
      <c r="I11" s="172" t="s">
        <v>578</v>
      </c>
      <c r="J11" s="169" t="s">
        <v>10</v>
      </c>
      <c r="K11" s="30">
        <v>685</v>
      </c>
      <c r="L11" s="30">
        <v>678</v>
      </c>
      <c r="M11" s="30">
        <v>639</v>
      </c>
      <c r="N11" s="31">
        <f>+IF($D11="Porcentaje",IF(AND(K11&lt;&gt;"",L11="",M11=""),K11,IF(AND(K11&lt;&gt;"",L11&lt;&gt;"",M11=""),L11,IF(AND(K11&lt;&gt;"",L11&lt;&gt;"",M11&lt;&gt;""),M11,0))),SUM(K11:M11))</f>
        <v>2002</v>
      </c>
      <c r="O11" s="173" t="s">
        <v>583</v>
      </c>
      <c r="P11" s="31">
        <f>+N11/E11</f>
        <v>0.97563352826510719</v>
      </c>
      <c r="Q11" s="30">
        <v>0</v>
      </c>
      <c r="R11" s="30">
        <v>0</v>
      </c>
      <c r="S11" s="30">
        <v>0</v>
      </c>
      <c r="T11" s="31">
        <f>+IF($D11="Porcentaje",IF(AND(Q11&lt;&gt;"",R11="",S11=""),Q11,IF(AND(Q11&lt;&gt;"",R11&lt;&gt;"",S11=""),R11,IF(AND(Q11&lt;&gt;"",R11&lt;&gt;"",S11&lt;&gt;""),S11,0))),SUM(Q11:S11))</f>
        <v>0</v>
      </c>
      <c r="U11" s="30">
        <v>0</v>
      </c>
      <c r="V11" s="30">
        <v>0</v>
      </c>
      <c r="W11" s="30">
        <v>0</v>
      </c>
      <c r="X11" s="31">
        <f>+IF($D11="Porcentaje",IF(AND(U11&lt;&gt;"",V11="",W11=""),U11,IF(AND(U11&lt;&gt;"",V11&lt;&gt;"",W11=""),V11,IF(AND(U11&lt;&gt;"",V11&lt;&gt;"",W11&lt;&gt;""),W11,0))),SUM(U11:W11))</f>
        <v>0</v>
      </c>
      <c r="Y11" s="30">
        <v>0</v>
      </c>
      <c r="Z11" s="30">
        <v>0</v>
      </c>
      <c r="AA11" s="30">
        <v>0</v>
      </c>
      <c r="AB11" s="31">
        <f>+IF($D11="Porcentaje",IF(AND(Y11&lt;&gt;"",Z11="",AA11=""),Y11,IF(AND(Y11&lt;&gt;"",Z11&lt;&gt;"",AA11=""),Z11,IF(AND(Y11&lt;&gt;"",Z11&lt;&gt;"",AA11&lt;&gt;""),AA11,0))),SUM(Y11:AA11))</f>
        <v>0</v>
      </c>
      <c r="AC11" s="31" t="str">
        <f>+IFERROR(IF(#REF!="Porcentaje",IF(AND(COUNT(K11:M11)&gt;=0,COUNT(Q11:S11)=0,COUNT(U11:W11)=0,COUNT(Y11:AA11)=0),N11,IF(AND(COUNT(K11:M11)&gt;=1,COUNT(Q11:S11)&gt;=1,COUNT(U11:W11)=0,COUNT(Y11:AA11)=0),T11,IF(AND(COUNT(K11:M11)&gt;=1,COUNT(Q11:S11)&gt;=1,COUNT(U11:W11)&gt;=1,COUNT(Y11:AA11)=0),X11,IF(AND(COUNT(K11:M11)&gt;=1,COUNT(Q11:S11)&gt;=1,COUNT(U11:W11)&gt;=1,COUNT(Y11:AA11)&gt;=1),AB11,"-")))),SUM(N11,T11,X11,AB11)),"-")</f>
        <v>-</v>
      </c>
    </row>
    <row r="12" spans="1:29" ht="99.95" customHeight="1" x14ac:dyDescent="0.25">
      <c r="A12" s="253"/>
      <c r="B12" s="167" t="s">
        <v>270</v>
      </c>
      <c r="C12" s="167" t="s">
        <v>269</v>
      </c>
      <c r="D12" s="134" t="s">
        <v>9</v>
      </c>
      <c r="E12" s="168">
        <v>990</v>
      </c>
      <c r="F12" s="168">
        <v>1100</v>
      </c>
      <c r="G12" s="168">
        <v>810</v>
      </c>
      <c r="H12" s="168">
        <v>1000</v>
      </c>
      <c r="I12" s="174" t="s">
        <v>579</v>
      </c>
      <c r="J12" s="169" t="s">
        <v>10</v>
      </c>
      <c r="K12" s="30">
        <v>147</v>
      </c>
      <c r="L12" s="30">
        <v>202</v>
      </c>
      <c r="M12" s="30">
        <v>116</v>
      </c>
      <c r="N12" s="31">
        <f>+IF($D12="Porcentaje",IF(AND(K12&lt;&gt;"",L12="",M12=""),K12,IF(AND(K12&lt;&gt;"",L12&lt;&gt;"",M12=""),L12,IF(AND(K12&lt;&gt;"",L12&lt;&gt;"",M12&lt;&gt;""),M12,0))),SUM(K12:M12))</f>
        <v>465</v>
      </c>
      <c r="O12" s="175" t="s">
        <v>584</v>
      </c>
      <c r="P12" s="31">
        <f>+N12/E12</f>
        <v>0.46969696969696972</v>
      </c>
      <c r="Q12" s="30">
        <v>0</v>
      </c>
      <c r="R12" s="30">
        <v>0</v>
      </c>
      <c r="S12" s="30">
        <v>0</v>
      </c>
      <c r="T12" s="31">
        <f t="shared" ref="T12:T15" si="0">+IF($D12="Porcentaje",IF(AND(Q12&lt;&gt;"",R12="",S12=""),Q12,IF(AND(Q12&lt;&gt;"",R12&lt;&gt;"",S12=""),R12,IF(AND(Q12&lt;&gt;"",R12&lt;&gt;"",S12&lt;&gt;""),S12,0))),SUM(Q12:S12))</f>
        <v>0</v>
      </c>
      <c r="U12" s="30">
        <v>0</v>
      </c>
      <c r="V12" s="30">
        <v>0</v>
      </c>
      <c r="W12" s="30">
        <v>0</v>
      </c>
      <c r="X12" s="31">
        <f t="shared" ref="X12:X15" si="1">+IF($D12="Porcentaje",IF(AND(U12&lt;&gt;"",V12="",W12=""),U12,IF(AND(U12&lt;&gt;"",V12&lt;&gt;"",W12=""),V12,IF(AND(U12&lt;&gt;"",V12&lt;&gt;"",W12&lt;&gt;""),W12,0))),SUM(U12:W12))</f>
        <v>0</v>
      </c>
      <c r="Y12" s="30">
        <v>0</v>
      </c>
      <c r="Z12" s="30">
        <v>0</v>
      </c>
      <c r="AA12" s="30">
        <v>0</v>
      </c>
      <c r="AB12" s="31">
        <f t="shared" ref="AB12:AB15" si="2">+IF($D12="Porcentaje",IF(AND(Y12&lt;&gt;"",Z12="",AA12=""),Y12,IF(AND(Y12&lt;&gt;"",Z12&lt;&gt;"",AA12=""),Z12,IF(AND(Y12&lt;&gt;"",Z12&lt;&gt;"",AA12&lt;&gt;""),AA12,0))),SUM(Y12:AA12))</f>
        <v>0</v>
      </c>
      <c r="AC12" s="31" t="str">
        <f>+IFERROR(IF(#REF!="Porcentaje",IF(AND(COUNT(K12:M12)&gt;=0,COUNT(Q12:S12)=0,COUNT(U12:W12)=0,COUNT(Y12:AA12)=0),N12,IF(AND(COUNT(K12:M12)&gt;=1,COUNT(Q12:S12)&gt;=1,COUNT(U12:W12)=0,COUNT(Y12:AA12)=0),T12,IF(AND(COUNT(K12:M12)&gt;=1,COUNT(Q12:S12)&gt;=1,COUNT(U12:W12)&gt;=1,COUNT(Y12:AA12)=0),X12,IF(AND(COUNT(K12:M12)&gt;=1,COUNT(Q12:S12)&gt;=1,COUNT(U12:W12)&gt;=1,COUNT(Y12:AA12)&gt;=1),AB12,"-")))),SUM(N12,T12,X12,AB12)),"-")</f>
        <v>-</v>
      </c>
    </row>
    <row r="13" spans="1:29" ht="99.95" customHeight="1" x14ac:dyDescent="0.25">
      <c r="A13" s="253"/>
      <c r="B13" s="167" t="s">
        <v>271</v>
      </c>
      <c r="C13" s="167" t="s">
        <v>269</v>
      </c>
      <c r="D13" s="134" t="s">
        <v>9</v>
      </c>
      <c r="E13" s="168">
        <v>1100</v>
      </c>
      <c r="F13" s="168">
        <v>1300</v>
      </c>
      <c r="G13" s="168">
        <v>825</v>
      </c>
      <c r="H13" s="168">
        <v>975</v>
      </c>
      <c r="I13" s="174" t="s">
        <v>580</v>
      </c>
      <c r="J13" s="169" t="s">
        <v>10</v>
      </c>
      <c r="K13" s="30">
        <v>373</v>
      </c>
      <c r="L13" s="30">
        <v>385</v>
      </c>
      <c r="M13" s="30">
        <v>385</v>
      </c>
      <c r="N13" s="31">
        <f>+IF($D13="Porcentaje",IF(AND(K13&lt;&gt;"",L13="",M13=""),K13,IF(AND(K13&lt;&gt;"",L13&lt;&gt;"",M13=""),L13,IF(AND(K13&lt;&gt;"",L13&lt;&gt;"",M13&lt;&gt;""),M13,0))),SUM(K13:M13))</f>
        <v>1143</v>
      </c>
      <c r="O13" s="175" t="s">
        <v>585</v>
      </c>
      <c r="P13" s="31">
        <f>+N13/E13</f>
        <v>1.0390909090909091</v>
      </c>
      <c r="Q13" s="30">
        <v>0</v>
      </c>
      <c r="R13" s="30">
        <v>0</v>
      </c>
      <c r="S13" s="30">
        <v>0</v>
      </c>
      <c r="T13" s="31">
        <f t="shared" si="0"/>
        <v>0</v>
      </c>
      <c r="U13" s="30">
        <v>0</v>
      </c>
      <c r="V13" s="30">
        <v>0</v>
      </c>
      <c r="W13" s="30">
        <v>0</v>
      </c>
      <c r="X13" s="31">
        <f t="shared" si="1"/>
        <v>0</v>
      </c>
      <c r="Y13" s="30">
        <v>0</v>
      </c>
      <c r="Z13" s="30">
        <v>0</v>
      </c>
      <c r="AA13" s="30">
        <v>0</v>
      </c>
      <c r="AB13" s="31">
        <f t="shared" si="2"/>
        <v>0</v>
      </c>
      <c r="AC13" s="31" t="str">
        <f>+IFERROR(IF(#REF!="Porcentaje",IF(AND(COUNT(K13:M13)&gt;=0,COUNT(Q13:S13)=0,COUNT(U13:W13)=0,COUNT(Y13:AA13)=0),N13,IF(AND(COUNT(K13:M13)&gt;=1,COUNT(Q13:S13)&gt;=1,COUNT(U13:W13)=0,COUNT(Y13:AA13)=0),T13,IF(AND(COUNT(K13:M13)&gt;=1,COUNT(Q13:S13)&gt;=1,COUNT(U13:W13)&gt;=1,COUNT(Y13:AA13)=0),X13,IF(AND(COUNT(K13:M13)&gt;=1,COUNT(Q13:S13)&gt;=1,COUNT(U13:W13)&gt;=1,COUNT(Y13:AA13)&gt;=1),AB13,"-")))),SUM(N13,T13,X13,AB13)),"-")</f>
        <v>-</v>
      </c>
    </row>
    <row r="14" spans="1:29" ht="99.95" customHeight="1" x14ac:dyDescent="0.25">
      <c r="A14" s="253"/>
      <c r="B14" s="167" t="s">
        <v>272</v>
      </c>
      <c r="C14" s="167" t="s">
        <v>269</v>
      </c>
      <c r="D14" s="134" t="s">
        <v>9</v>
      </c>
      <c r="E14" s="168">
        <v>6</v>
      </c>
      <c r="F14" s="168">
        <v>18</v>
      </c>
      <c r="G14" s="168">
        <v>18</v>
      </c>
      <c r="H14" s="168">
        <v>18</v>
      </c>
      <c r="I14" s="174" t="s">
        <v>581</v>
      </c>
      <c r="J14" s="169" t="s">
        <v>10</v>
      </c>
      <c r="K14" s="30">
        <v>6</v>
      </c>
      <c r="L14" s="30">
        <v>6</v>
      </c>
      <c r="M14" s="30">
        <v>6</v>
      </c>
      <c r="N14" s="31">
        <f>+IF($D14="Porcentaje",IF(AND(K14&lt;&gt;"",L14="",M14=""),K14,IF(AND(K14&lt;&gt;"",L14&lt;&gt;"",M14=""),L14,IF(AND(K14&lt;&gt;"",L14&lt;&gt;"",M14&lt;&gt;""),M14,0))),SUM(K14:M14))</f>
        <v>18</v>
      </c>
      <c r="O14" s="175" t="s">
        <v>586</v>
      </c>
      <c r="P14" s="31">
        <f>+N14/E14</f>
        <v>3</v>
      </c>
      <c r="Q14" s="30">
        <v>0</v>
      </c>
      <c r="R14" s="30">
        <v>0</v>
      </c>
      <c r="S14" s="30">
        <v>0</v>
      </c>
      <c r="T14" s="31">
        <f t="shared" si="0"/>
        <v>0</v>
      </c>
      <c r="U14" s="30">
        <v>0</v>
      </c>
      <c r="V14" s="30">
        <v>0</v>
      </c>
      <c r="W14" s="30">
        <v>0</v>
      </c>
      <c r="X14" s="31">
        <f t="shared" si="1"/>
        <v>0</v>
      </c>
      <c r="Y14" s="30">
        <v>0</v>
      </c>
      <c r="Z14" s="30">
        <v>0</v>
      </c>
      <c r="AA14" s="30">
        <v>0</v>
      </c>
      <c r="AB14" s="31">
        <f t="shared" si="2"/>
        <v>0</v>
      </c>
      <c r="AC14" s="31" t="str">
        <f>+IFERROR(IF(#REF!="Porcentaje",IF(AND(COUNT(K14:M14)&gt;=0,COUNT(Q14:S14)=0,COUNT(U14:W14)=0,COUNT(Y14:AA14)=0),N14,IF(AND(COUNT(K14:M14)&gt;=1,COUNT(Q14:S14)&gt;=1,COUNT(U14:W14)=0,COUNT(Y14:AA14)=0),T14,IF(AND(COUNT(K14:M14)&gt;=1,COUNT(Q14:S14)&gt;=1,COUNT(U14:W14)&gt;=1,COUNT(Y14:AA14)=0),X14,IF(AND(COUNT(K14:M14)&gt;=1,COUNT(Q14:S14)&gt;=1,COUNT(U14:W14)&gt;=1,COUNT(Y14:AA14)&gt;=1),AB14,"-")))),SUM(N14,T14,X14,AB14)),"-")</f>
        <v>-</v>
      </c>
    </row>
    <row r="15" spans="1:29" ht="99.95" customHeight="1" x14ac:dyDescent="0.25">
      <c r="A15" s="253"/>
      <c r="B15" s="170" t="s">
        <v>273</v>
      </c>
      <c r="C15" s="167" t="s">
        <v>269</v>
      </c>
      <c r="D15" s="134" t="s">
        <v>9</v>
      </c>
      <c r="E15" s="168">
        <v>140</v>
      </c>
      <c r="F15" s="168">
        <v>186</v>
      </c>
      <c r="G15" s="168">
        <v>200</v>
      </c>
      <c r="H15" s="168">
        <v>204</v>
      </c>
      <c r="I15" s="174" t="s">
        <v>582</v>
      </c>
      <c r="J15" s="169" t="s">
        <v>10</v>
      </c>
      <c r="K15" s="30">
        <v>49</v>
      </c>
      <c r="L15" s="30">
        <v>64</v>
      </c>
      <c r="M15" s="30">
        <v>55</v>
      </c>
      <c r="N15" s="31">
        <f>+IF($D15="Porcentaje",IF(AND(K15&lt;&gt;"",L15="",M15=""),K15,IF(AND(K15&lt;&gt;"",L15&lt;&gt;"",M15=""),L15,IF(AND(K15&lt;&gt;"",L15&lt;&gt;"",M15&lt;&gt;""),M15,0))),SUM(K15:M15))</f>
        <v>168</v>
      </c>
      <c r="O15" s="175" t="s">
        <v>587</v>
      </c>
      <c r="P15" s="31">
        <f>+N15/E15</f>
        <v>1.2</v>
      </c>
      <c r="Q15" s="30">
        <v>0</v>
      </c>
      <c r="R15" s="30">
        <v>0</v>
      </c>
      <c r="S15" s="30">
        <v>0</v>
      </c>
      <c r="T15" s="31">
        <f t="shared" si="0"/>
        <v>0</v>
      </c>
      <c r="U15" s="30">
        <v>0</v>
      </c>
      <c r="V15" s="30">
        <v>0</v>
      </c>
      <c r="W15" s="30">
        <v>0</v>
      </c>
      <c r="X15" s="31">
        <f t="shared" si="1"/>
        <v>0</v>
      </c>
      <c r="Y15" s="30">
        <v>0</v>
      </c>
      <c r="Z15" s="30">
        <v>0</v>
      </c>
      <c r="AA15" s="30">
        <v>0</v>
      </c>
      <c r="AB15" s="31">
        <f t="shared" si="2"/>
        <v>0</v>
      </c>
      <c r="AC15" s="31" t="str">
        <f>+IFERROR(IF(#REF!="Porcentaje",IF(AND(COUNT(K15:M15)&gt;=0,COUNT(Q15:S15)=0,COUNT(U15:W15)=0,COUNT(Y15:AA15)=0),N15,IF(AND(COUNT(K15:M15)&gt;=1,COUNT(Q15:S15)&gt;=1,COUNT(U15:W15)=0,COUNT(Y15:AA15)=0),T15,IF(AND(COUNT(K15:M15)&gt;=1,COUNT(Q15:S15)&gt;=1,COUNT(U15:W15)&gt;=1,COUNT(Y15:AA15)=0),X15,IF(AND(COUNT(K15:M15)&gt;=1,COUNT(Q15:S15)&gt;=1,COUNT(U15:W15)&gt;=1,COUNT(Y15:AA15)&gt;=1),AB15,"-")))),SUM(N15,T15,X15,AB15)),"-")</f>
        <v>-</v>
      </c>
    </row>
    <row r="18" spans="1:3" ht="18.75" hidden="1" x14ac:dyDescent="0.25">
      <c r="A18" s="12" t="s">
        <v>318</v>
      </c>
      <c r="B18" s="12" t="s">
        <v>320</v>
      </c>
      <c r="C18" s="12" t="s">
        <v>321</v>
      </c>
    </row>
    <row r="19" spans="1:3" ht="78.75" hidden="1" x14ac:dyDescent="0.25">
      <c r="A19" s="13" t="s">
        <v>333</v>
      </c>
      <c r="B19" s="13" t="s">
        <v>267</v>
      </c>
      <c r="C19" s="10">
        <v>1</v>
      </c>
    </row>
    <row r="20" spans="1:3" ht="19.5" hidden="1" thickBot="1" x14ac:dyDescent="0.3">
      <c r="A20" s="208" t="s">
        <v>322</v>
      </c>
      <c r="B20" s="208"/>
      <c r="C20" s="15">
        <f>+C19</f>
        <v>1</v>
      </c>
    </row>
  </sheetData>
  <mergeCells count="20">
    <mergeCell ref="A20:B20"/>
    <mergeCell ref="Y9:AB9"/>
    <mergeCell ref="AC9:AC10"/>
    <mergeCell ref="A9:A10"/>
    <mergeCell ref="A11:A15"/>
    <mergeCell ref="Q9:T9"/>
    <mergeCell ref="U9:X9"/>
    <mergeCell ref="P9:P10"/>
    <mergeCell ref="A1:AC1"/>
    <mergeCell ref="A2:F2"/>
    <mergeCell ref="G2:Y2"/>
    <mergeCell ref="Z2:AC2"/>
    <mergeCell ref="A3:AC3"/>
    <mergeCell ref="A4:AC4"/>
    <mergeCell ref="A5:AC6"/>
    <mergeCell ref="A7:AC8"/>
    <mergeCell ref="I9:I10"/>
    <mergeCell ref="O9:O10"/>
    <mergeCell ref="B9:E9"/>
    <mergeCell ref="J9:N9"/>
  </mergeCells>
  <phoneticPr fontId="25" type="noConversion"/>
  <dataValidations count="2">
    <dataValidation type="list" allowBlank="1" showInputMessage="1" showErrorMessage="1" sqref="J11:J15" xr:uid="{5C4DC668-9420-4B0E-8E88-B3EF076950DA}">
      <formula1>"A,B,C"</formula1>
    </dataValidation>
    <dataValidation type="list" allowBlank="1" showInputMessage="1" showErrorMessage="1" sqref="D11:D15" xr:uid="{C7EC2F2D-F414-44D4-BF1B-5F4E1D3E8C3B}">
      <formula1>"Unidad,Porcentaje,Monetario"</formula1>
    </dataValidation>
  </dataValidations>
  <pageMargins left="0.7" right="0.7" top="0.75" bottom="0.75" header="0.3" footer="0.3"/>
  <pageSetup scale="3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5BCCD-F8FC-4BB1-BC2C-39BBB4316A80}">
  <sheetPr codeName="Hoja4">
    <pageSetUpPr fitToPage="1"/>
  </sheetPr>
  <dimension ref="A1:AD47"/>
  <sheetViews>
    <sheetView view="pageBreakPreview" topLeftCell="A2" zoomScale="60" zoomScaleNormal="70" workbookViewId="0">
      <selection activeCell="D10" sqref="D10"/>
    </sheetView>
  </sheetViews>
  <sheetFormatPr defaultColWidth="11.42578125" defaultRowHeight="15" x14ac:dyDescent="0.25"/>
  <cols>
    <col min="1" max="1" width="16.28515625" customWidth="1"/>
    <col min="2" max="4" width="35.7109375" customWidth="1"/>
    <col min="5" max="5" width="14.42578125" bestFit="1" customWidth="1"/>
    <col min="6" max="6" width="8.28515625" hidden="1" customWidth="1"/>
    <col min="7" max="7" width="11.85546875" customWidth="1"/>
    <col min="8" max="8" width="8.7109375" hidden="1" customWidth="1"/>
    <col min="9" max="9" width="7.5703125" hidden="1" customWidth="1"/>
    <col min="10" max="10" width="14.85546875" customWidth="1"/>
    <col min="11" max="11" width="55.7109375" customWidth="1"/>
    <col min="12" max="14" width="20.7109375" customWidth="1"/>
    <col min="15" max="15" width="15.42578125" bestFit="1" customWidth="1"/>
    <col min="16" max="16" width="14.42578125" hidden="1" customWidth="1"/>
    <col min="17" max="17" width="20.7109375" customWidth="1"/>
    <col min="18" max="18" width="5.28515625" hidden="1" customWidth="1"/>
    <col min="19" max="19" width="5.42578125" hidden="1" customWidth="1"/>
    <col min="20" max="20" width="5.140625" hidden="1" customWidth="1"/>
    <col min="21" max="21" width="7.7109375" hidden="1" customWidth="1"/>
    <col min="22" max="22" width="4.7109375" hidden="1" customWidth="1"/>
    <col min="23" max="23" width="6.7109375" hidden="1" customWidth="1"/>
    <col min="24" max="24" width="11" hidden="1" customWidth="1"/>
    <col min="25" max="25" width="8.85546875" hidden="1" customWidth="1"/>
    <col min="26" max="26" width="7.28515625" hidden="1" customWidth="1"/>
    <col min="27" max="27" width="9.7109375" hidden="1" customWidth="1"/>
    <col min="28" max="28" width="10" hidden="1" customWidth="1"/>
    <col min="29" max="29" width="7.7109375" hidden="1" customWidth="1"/>
    <col min="30" max="30" width="19.5703125" hidden="1" customWidth="1"/>
  </cols>
  <sheetData>
    <row r="1" spans="2:30" ht="26.25" x14ac:dyDescent="0.25">
      <c r="B1" s="224" t="s">
        <v>388</v>
      </c>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1"/>
    </row>
    <row r="2" spans="2:30" ht="89.25" customHeight="1" x14ac:dyDescent="0.25">
      <c r="B2" s="225" t="s">
        <v>389</v>
      </c>
      <c r="C2" s="225"/>
      <c r="D2" s="225"/>
      <c r="E2" s="225"/>
      <c r="F2" s="225"/>
      <c r="G2" s="225"/>
      <c r="H2" s="225" t="s">
        <v>390</v>
      </c>
      <c r="I2" s="225"/>
      <c r="J2" s="225"/>
      <c r="K2" s="225"/>
      <c r="L2" s="225"/>
      <c r="M2" s="225"/>
      <c r="N2" s="225"/>
      <c r="O2" s="225"/>
      <c r="P2" s="225"/>
      <c r="Q2" s="225"/>
      <c r="R2" s="225"/>
      <c r="S2" s="225"/>
      <c r="T2" s="225"/>
      <c r="U2" s="225"/>
      <c r="V2" s="225"/>
      <c r="W2" s="225"/>
      <c r="X2" s="225"/>
      <c r="Y2" s="225" t="s">
        <v>391</v>
      </c>
      <c r="Z2" s="225"/>
      <c r="AA2" s="225"/>
      <c r="AB2" s="225"/>
      <c r="AC2" s="21"/>
    </row>
    <row r="3" spans="2:30" ht="26.25" x14ac:dyDescent="0.25">
      <c r="B3" s="226" t="s">
        <v>672</v>
      </c>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1"/>
    </row>
    <row r="4" spans="2:30" ht="15.75" x14ac:dyDescent="0.25">
      <c r="B4" s="222" t="s">
        <v>398</v>
      </c>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1"/>
    </row>
    <row r="5" spans="2:30" ht="15" customHeight="1" x14ac:dyDescent="0.25">
      <c r="B5" s="223" t="s">
        <v>393</v>
      </c>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1"/>
    </row>
    <row r="6" spans="2:30" ht="15" customHeight="1" x14ac:dyDescent="0.25">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1"/>
    </row>
    <row r="7" spans="2:30" ht="15" customHeight="1" x14ac:dyDescent="0.25">
      <c r="B7" s="223" t="s">
        <v>394</v>
      </c>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1"/>
    </row>
    <row r="8" spans="2:30" ht="15.75" customHeight="1" thickBot="1" x14ac:dyDescent="0.3">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1"/>
    </row>
    <row r="9" spans="2:30" ht="15.75" customHeight="1" thickBot="1" x14ac:dyDescent="0.3">
      <c r="B9" s="210" t="s">
        <v>0</v>
      </c>
      <c r="C9" s="210" t="s">
        <v>1</v>
      </c>
      <c r="D9" s="210"/>
      <c r="E9" s="210"/>
      <c r="F9" s="215"/>
      <c r="G9" s="215"/>
      <c r="H9" s="215"/>
      <c r="I9" s="215"/>
      <c r="J9" s="210"/>
      <c r="K9" s="210" t="s">
        <v>404</v>
      </c>
      <c r="L9" s="209" t="s">
        <v>384</v>
      </c>
      <c r="M9" s="209"/>
      <c r="N9" s="209"/>
      <c r="O9" s="209"/>
      <c r="P9" s="229" t="s">
        <v>316</v>
      </c>
      <c r="Q9" s="210" t="s">
        <v>413</v>
      </c>
      <c r="R9" s="209" t="s">
        <v>52</v>
      </c>
      <c r="S9" s="209"/>
      <c r="T9" s="209"/>
      <c r="U9" s="209"/>
      <c r="V9" s="209" t="s">
        <v>53</v>
      </c>
      <c r="W9" s="209"/>
      <c r="X9" s="209"/>
      <c r="Y9" s="209"/>
      <c r="Z9" s="209" t="s">
        <v>54</v>
      </c>
      <c r="AA9" s="209"/>
      <c r="AB9" s="209"/>
      <c r="AC9" s="209"/>
      <c r="AD9" s="213" t="s">
        <v>179</v>
      </c>
    </row>
    <row r="10" spans="2:30" ht="27.75" customHeight="1" thickBot="1" x14ac:dyDescent="0.3">
      <c r="B10" s="210"/>
      <c r="C10" s="22" t="s">
        <v>2</v>
      </c>
      <c r="D10" s="22" t="s">
        <v>3</v>
      </c>
      <c r="E10" s="22" t="s">
        <v>4</v>
      </c>
      <c r="F10" s="23" t="s">
        <v>395</v>
      </c>
      <c r="G10" s="23" t="s">
        <v>668</v>
      </c>
      <c r="H10" s="23" t="s">
        <v>312</v>
      </c>
      <c r="I10" s="23" t="s">
        <v>313</v>
      </c>
      <c r="J10" s="22" t="s">
        <v>5</v>
      </c>
      <c r="K10" s="210"/>
      <c r="L10" s="34" t="s">
        <v>669</v>
      </c>
      <c r="M10" s="34" t="s">
        <v>670</v>
      </c>
      <c r="N10" s="34" t="s">
        <v>671</v>
      </c>
      <c r="O10" s="23" t="s">
        <v>58</v>
      </c>
      <c r="P10" s="229"/>
      <c r="Q10" s="210"/>
      <c r="R10" s="34" t="s">
        <v>55</v>
      </c>
      <c r="S10" s="34" t="s">
        <v>56</v>
      </c>
      <c r="T10" s="34" t="s">
        <v>57</v>
      </c>
      <c r="U10" s="23" t="s">
        <v>58</v>
      </c>
      <c r="V10" s="34" t="s">
        <v>59</v>
      </c>
      <c r="W10" s="34" t="s">
        <v>60</v>
      </c>
      <c r="X10" s="34" t="s">
        <v>61</v>
      </c>
      <c r="Y10" s="23" t="s">
        <v>62</v>
      </c>
      <c r="Z10" s="34" t="s">
        <v>63</v>
      </c>
      <c r="AA10" s="34" t="s">
        <v>64</v>
      </c>
      <c r="AB10" s="34" t="s">
        <v>65</v>
      </c>
      <c r="AC10" s="23" t="s">
        <v>66</v>
      </c>
      <c r="AD10" s="213"/>
    </row>
    <row r="11" spans="2:30" ht="99.95" customHeight="1" thickBot="1" x14ac:dyDescent="0.3">
      <c r="B11" s="48" t="s">
        <v>103</v>
      </c>
      <c r="C11" s="48" t="s">
        <v>104</v>
      </c>
      <c r="D11" s="48" t="s">
        <v>105</v>
      </c>
      <c r="E11" s="48" t="s">
        <v>9</v>
      </c>
      <c r="F11" s="49">
        <v>0</v>
      </c>
      <c r="G11" s="49">
        <v>0</v>
      </c>
      <c r="H11" s="49">
        <v>1</v>
      </c>
      <c r="I11" s="49">
        <v>0</v>
      </c>
      <c r="J11" s="104" t="s">
        <v>10</v>
      </c>
      <c r="K11" s="105" t="s">
        <v>453</v>
      </c>
      <c r="L11" s="50">
        <v>0</v>
      </c>
      <c r="M11" s="50">
        <v>0</v>
      </c>
      <c r="N11" s="50">
        <v>0</v>
      </c>
      <c r="O11" s="199">
        <f>+IF($E11="Porcentaje",IF(AND(L11&lt;&gt;"",M11="",N11=""),L11,IF(AND(L11&lt;&gt;"",M11&lt;&gt;"",N11=""),M11,IF(AND(L11&lt;&gt;"",M11&lt;&gt;"",N11&lt;&gt;""),N11,0))),SUM(L11:N11))</f>
        <v>0</v>
      </c>
      <c r="P11" s="44" t="e">
        <f t="shared" ref="P11:P29" si="0">+O11/F11</f>
        <v>#DIV/0!</v>
      </c>
      <c r="Q11" s="48" t="s">
        <v>438</v>
      </c>
      <c r="R11" s="50">
        <v>0</v>
      </c>
      <c r="S11" s="50">
        <v>0</v>
      </c>
      <c r="T11" s="50">
        <v>0</v>
      </c>
      <c r="U11" s="51">
        <f>SUM(R11:T11)</f>
        <v>0</v>
      </c>
      <c r="V11" s="50">
        <v>0</v>
      </c>
      <c r="W11" s="50">
        <v>0</v>
      </c>
      <c r="X11" s="50">
        <v>0</v>
      </c>
      <c r="Y11" s="51">
        <f t="shared" ref="Y11:Y24" si="1">SUM(V11:X11)</f>
        <v>0</v>
      </c>
      <c r="Z11" s="50">
        <v>0</v>
      </c>
      <c r="AA11" s="50">
        <v>0</v>
      </c>
      <c r="AB11" s="50">
        <v>0</v>
      </c>
      <c r="AC11" s="51">
        <f t="shared" ref="AC11:AC29" si="2">+IF($E11="Porcentaje",IF(AND(Z11&lt;&gt;"",AA11="",AB11=""),Z11,IF(AND(Z11&lt;&gt;"",AA11&lt;&gt;"",AB11=""),AA11,IF(AND(Z11&lt;&gt;"",AA11&lt;&gt;"",AB11&lt;&gt;""),AB11,0))),SUM(Z11:AB11))</f>
        <v>0</v>
      </c>
      <c r="AD11" s="45" t="str">
        <f t="shared" ref="AD11" si="3">+IFERROR(IF(#REF!="Porcentaje",IF(AND(COUNT(L11:N11)&gt;=0,COUNT(R11:T11)=0,COUNT(V11:X11)=0,COUNT(Z11:AB11)=0),O11,IF(AND(COUNT(L11:N11)&gt;=1,COUNT(R11:T11)&gt;=1,COUNT(V11:X11)=0,COUNT(Z11:AB11)=0),U11,IF(AND(COUNT(L11:N11)&gt;=1,COUNT(R11:T11)&gt;=1,COUNT(V11:X11)&gt;=1,COUNT(Z11:AB11)=0),Y11,IF(AND(COUNT(L11:N11)&gt;=1,COUNT(R11:T11)&gt;=1,COUNT(V11:X11)&gt;=1,COUNT(Z11:AB11)&gt;=1),AC11,"-")))),SUM(O11,U11,Y11,AC11)),"-")</f>
        <v>-</v>
      </c>
    </row>
    <row r="12" spans="2:30" ht="99.95" customHeight="1" thickBot="1" x14ac:dyDescent="0.3">
      <c r="B12" s="264" t="s">
        <v>106</v>
      </c>
      <c r="C12" s="48" t="s">
        <v>107</v>
      </c>
      <c r="D12" s="48" t="s">
        <v>108</v>
      </c>
      <c r="E12" s="48" t="s">
        <v>9</v>
      </c>
      <c r="F12" s="49">
        <v>3</v>
      </c>
      <c r="G12" s="49">
        <v>3</v>
      </c>
      <c r="H12" s="49">
        <v>3</v>
      </c>
      <c r="I12" s="49">
        <v>3</v>
      </c>
      <c r="J12" s="104" t="s">
        <v>10</v>
      </c>
      <c r="K12" s="105" t="s">
        <v>454</v>
      </c>
      <c r="L12" s="50">
        <v>1</v>
      </c>
      <c r="M12" s="50">
        <v>1</v>
      </c>
      <c r="N12" s="50">
        <v>1</v>
      </c>
      <c r="O12" s="199">
        <f t="shared" ref="O12:O31" si="4">+IF($E12="Porcentaje",IF(AND(L12&lt;&gt;"",M12="",N12=""),L12,IF(AND(L12&lt;&gt;"",M12&lt;&gt;"",N12=""),M12,IF(AND(L12&lt;&gt;"",M12&lt;&gt;"",N12&lt;&gt;""),N12,0))),SUM(L12:N12))</f>
        <v>3</v>
      </c>
      <c r="P12" s="44">
        <f t="shared" si="0"/>
        <v>1</v>
      </c>
      <c r="Q12" s="48" t="s">
        <v>439</v>
      </c>
      <c r="R12" s="50">
        <v>0</v>
      </c>
      <c r="S12" s="50">
        <v>0</v>
      </c>
      <c r="T12" s="50">
        <v>0</v>
      </c>
      <c r="U12" s="51">
        <f>SUM(R12:T12)</f>
        <v>0</v>
      </c>
      <c r="V12" s="50">
        <v>0</v>
      </c>
      <c r="W12" s="50">
        <v>0</v>
      </c>
      <c r="X12" s="50">
        <v>0</v>
      </c>
      <c r="Y12" s="51">
        <f t="shared" si="1"/>
        <v>0</v>
      </c>
      <c r="Z12" s="50">
        <v>0</v>
      </c>
      <c r="AA12" s="50">
        <v>0</v>
      </c>
      <c r="AB12" s="50">
        <v>0</v>
      </c>
      <c r="AC12" s="51">
        <f t="shared" si="2"/>
        <v>0</v>
      </c>
      <c r="AD12" s="45" t="str">
        <f t="shared" ref="AD12" si="5">+IFERROR(IF(#REF!="Porcentaje",IF(AND(COUNT(L12:N12)&gt;=0,COUNT(R12:T12)=0,COUNT(V12:X12)=0,COUNT(Z12:AB12)=0),O12,IF(AND(COUNT(L12:N12)&gt;=1,COUNT(R12:T12)&gt;=1,COUNT(V12:X12)=0,COUNT(Z12:AB12)=0),U12,IF(AND(COUNT(L12:N12)&gt;=1,COUNT(R12:T12)&gt;=1,COUNT(V12:X12)&gt;=1,COUNT(Z12:AB12)=0),Y12,IF(AND(COUNT(L12:N12)&gt;=1,COUNT(R12:T12)&gt;=1,COUNT(V12:X12)&gt;=1,COUNT(Z12:AB12)&gt;=1),AC12,"-")))),SUM(O12,U12,Y12,AC12)),"-")</f>
        <v>-</v>
      </c>
    </row>
    <row r="13" spans="2:30" ht="99.95" customHeight="1" thickBot="1" x14ac:dyDescent="0.3">
      <c r="B13" s="264"/>
      <c r="C13" s="48" t="s">
        <v>109</v>
      </c>
      <c r="D13" s="48" t="s">
        <v>110</v>
      </c>
      <c r="E13" s="48" t="s">
        <v>9</v>
      </c>
      <c r="F13" s="49">
        <v>0</v>
      </c>
      <c r="G13" s="49">
        <v>1</v>
      </c>
      <c r="H13" s="49">
        <v>1</v>
      </c>
      <c r="I13" s="49">
        <v>1</v>
      </c>
      <c r="J13" s="104" t="s">
        <v>20</v>
      </c>
      <c r="K13" s="105" t="s">
        <v>455</v>
      </c>
      <c r="L13" s="50">
        <v>0</v>
      </c>
      <c r="M13" s="50">
        <v>0</v>
      </c>
      <c r="N13" s="50">
        <v>0</v>
      </c>
      <c r="O13" s="199">
        <f t="shared" si="4"/>
        <v>0</v>
      </c>
      <c r="P13" s="44" t="e">
        <f t="shared" si="0"/>
        <v>#DIV/0!</v>
      </c>
      <c r="Q13" s="48" t="s">
        <v>440</v>
      </c>
      <c r="R13" s="50">
        <v>0</v>
      </c>
      <c r="S13" s="50">
        <v>0</v>
      </c>
      <c r="T13" s="50">
        <v>0</v>
      </c>
      <c r="U13" s="51">
        <f>+SUM(R13:T13)</f>
        <v>0</v>
      </c>
      <c r="V13" s="50">
        <v>0</v>
      </c>
      <c r="W13" s="50">
        <v>0</v>
      </c>
      <c r="X13" s="50">
        <v>0</v>
      </c>
      <c r="Y13" s="51">
        <f t="shared" si="1"/>
        <v>0</v>
      </c>
      <c r="Z13" s="50">
        <v>0</v>
      </c>
      <c r="AA13" s="50">
        <v>0</v>
      </c>
      <c r="AB13" s="50">
        <v>0</v>
      </c>
      <c r="AC13" s="51">
        <f t="shared" si="2"/>
        <v>0</v>
      </c>
      <c r="AD13" s="45" t="str">
        <f t="shared" ref="AD13" si="6">+IFERROR(IF(#REF!="Porcentaje",IF(AND(COUNT(L13:N13)&gt;=0,COUNT(R13:T13)=0,COUNT(V13:X13)=0,COUNT(Z13:AB13)=0),O13,IF(AND(COUNT(L13:N13)&gt;=1,COUNT(R13:T13)&gt;=1,COUNT(V13:X13)=0,COUNT(Z13:AB13)=0),U13,IF(AND(COUNT(L13:N13)&gt;=1,COUNT(R13:T13)&gt;=1,COUNT(V13:X13)&gt;=1,COUNT(Z13:AB13)=0),Y13,IF(AND(COUNT(L13:N13)&gt;=1,COUNT(R13:T13)&gt;=1,COUNT(V13:X13)&gt;=1,COUNT(Z13:AB13)&gt;=1),AC13,"-")))),SUM(O13,U13,Y13,AC13)),"-")</f>
        <v>-</v>
      </c>
    </row>
    <row r="14" spans="2:30" ht="99.95" customHeight="1" thickBot="1" x14ac:dyDescent="0.3">
      <c r="B14" s="264"/>
      <c r="C14" s="48" t="s">
        <v>111</v>
      </c>
      <c r="D14" s="48" t="s">
        <v>112</v>
      </c>
      <c r="E14" s="48" t="s">
        <v>9</v>
      </c>
      <c r="F14" s="49">
        <v>1</v>
      </c>
      <c r="G14" s="49">
        <v>2</v>
      </c>
      <c r="H14" s="49">
        <v>2</v>
      </c>
      <c r="I14" s="49">
        <v>1</v>
      </c>
      <c r="J14" s="104" t="s">
        <v>20</v>
      </c>
      <c r="K14" s="105" t="s">
        <v>456</v>
      </c>
      <c r="L14" s="50">
        <v>1</v>
      </c>
      <c r="M14" s="50"/>
      <c r="N14" s="50">
        <v>1</v>
      </c>
      <c r="O14" s="199">
        <f t="shared" si="4"/>
        <v>2</v>
      </c>
      <c r="P14" s="44">
        <f t="shared" si="0"/>
        <v>2</v>
      </c>
      <c r="Q14" s="48" t="s">
        <v>440</v>
      </c>
      <c r="R14" s="50">
        <v>0</v>
      </c>
      <c r="S14" s="50">
        <v>0</v>
      </c>
      <c r="T14" s="50">
        <v>0</v>
      </c>
      <c r="U14" s="51">
        <f>+SUM(R14:T14)</f>
        <v>0</v>
      </c>
      <c r="V14" s="50">
        <v>0</v>
      </c>
      <c r="W14" s="50">
        <v>0</v>
      </c>
      <c r="X14" s="50">
        <v>0</v>
      </c>
      <c r="Y14" s="51">
        <f t="shared" si="1"/>
        <v>0</v>
      </c>
      <c r="Z14" s="50">
        <v>0</v>
      </c>
      <c r="AA14" s="50">
        <v>0</v>
      </c>
      <c r="AB14" s="50">
        <v>0</v>
      </c>
      <c r="AC14" s="51">
        <f t="shared" si="2"/>
        <v>0</v>
      </c>
      <c r="AD14" s="45" t="str">
        <f t="shared" ref="AD14" si="7">+IFERROR(IF(#REF!="Porcentaje",IF(AND(COUNT(L14:N14)&gt;=0,COUNT(R14:T14)=0,COUNT(V14:X14)=0,COUNT(Z14:AB14)=0),O14,IF(AND(COUNT(L14:N14)&gt;=1,COUNT(R14:T14)&gt;=1,COUNT(V14:X14)=0,COUNT(Z14:AB14)=0),U14,IF(AND(COUNT(L14:N14)&gt;=1,COUNT(R14:T14)&gt;=1,COUNT(V14:X14)&gt;=1,COUNT(Z14:AB14)=0),Y14,IF(AND(COUNT(L14:N14)&gt;=1,COUNT(R14:T14)&gt;=1,COUNT(V14:X14)&gt;=1,COUNT(Z14:AB14)&gt;=1),AC14,"-")))),SUM(O14,U14,Y14,AC14)),"-")</f>
        <v>-</v>
      </c>
    </row>
    <row r="15" spans="2:30" ht="99.95" customHeight="1" thickBot="1" x14ac:dyDescent="0.3">
      <c r="B15" s="264"/>
      <c r="C15" s="35" t="s">
        <v>113</v>
      </c>
      <c r="D15" s="35" t="s">
        <v>114</v>
      </c>
      <c r="E15" s="35" t="s">
        <v>9</v>
      </c>
      <c r="F15" s="49">
        <v>1</v>
      </c>
      <c r="G15" s="49">
        <v>1</v>
      </c>
      <c r="H15" s="49">
        <v>1</v>
      </c>
      <c r="I15" s="49">
        <v>1</v>
      </c>
      <c r="J15" s="102" t="s">
        <v>20</v>
      </c>
      <c r="K15" s="105" t="s">
        <v>457</v>
      </c>
      <c r="L15" s="50">
        <v>0</v>
      </c>
      <c r="M15" s="50"/>
      <c r="N15" s="50">
        <v>1</v>
      </c>
      <c r="O15" s="199">
        <f t="shared" si="4"/>
        <v>1</v>
      </c>
      <c r="P15" s="44">
        <f t="shared" si="0"/>
        <v>1</v>
      </c>
      <c r="Q15" s="48" t="s">
        <v>440</v>
      </c>
      <c r="R15" s="50">
        <v>0</v>
      </c>
      <c r="S15" s="50">
        <v>0</v>
      </c>
      <c r="T15" s="50">
        <v>0</v>
      </c>
      <c r="U15" s="51">
        <f t="shared" ref="U15:U32" si="8">SUM(R15:T15)</f>
        <v>0</v>
      </c>
      <c r="V15" s="50">
        <v>0</v>
      </c>
      <c r="W15" s="50">
        <v>0</v>
      </c>
      <c r="X15" s="50">
        <v>0</v>
      </c>
      <c r="Y15" s="51">
        <f t="shared" si="1"/>
        <v>0</v>
      </c>
      <c r="Z15" s="50">
        <v>0</v>
      </c>
      <c r="AA15" s="50">
        <v>0</v>
      </c>
      <c r="AB15" s="50">
        <v>0</v>
      </c>
      <c r="AC15" s="51">
        <f t="shared" si="2"/>
        <v>0</v>
      </c>
      <c r="AD15" s="45" t="str">
        <f t="shared" ref="AD15" si="9">+IFERROR(IF(#REF!="Porcentaje",IF(AND(COUNT(L15:N15)&gt;=0,COUNT(R15:T15)=0,COUNT(V15:X15)=0,COUNT(Z15:AB15)=0),O15,IF(AND(COUNT(L15:N15)&gt;=1,COUNT(R15:T15)&gt;=1,COUNT(V15:X15)=0,COUNT(Z15:AB15)=0),U15,IF(AND(COUNT(L15:N15)&gt;=1,COUNT(R15:T15)&gt;=1,COUNT(V15:X15)&gt;=1,COUNT(Z15:AB15)=0),Y15,IF(AND(COUNT(L15:N15)&gt;=1,COUNT(R15:T15)&gt;=1,COUNT(V15:X15)&gt;=1,COUNT(Z15:AB15)&gt;=1),AC15,"-")))),SUM(O15,U15,Y15,AC15)),"-")</f>
        <v>-</v>
      </c>
    </row>
    <row r="16" spans="2:30" ht="99.95" customHeight="1" thickBot="1" x14ac:dyDescent="0.3">
      <c r="B16" s="264" t="s">
        <v>115</v>
      </c>
      <c r="C16" s="48" t="s">
        <v>116</v>
      </c>
      <c r="D16" s="48" t="s">
        <v>117</v>
      </c>
      <c r="E16" s="48" t="s">
        <v>9</v>
      </c>
      <c r="F16" s="49">
        <v>0</v>
      </c>
      <c r="G16" s="49">
        <v>1</v>
      </c>
      <c r="H16" s="49">
        <v>1</v>
      </c>
      <c r="I16" s="49">
        <v>1</v>
      </c>
      <c r="J16" s="104" t="s">
        <v>10</v>
      </c>
      <c r="K16" s="105" t="s">
        <v>458</v>
      </c>
      <c r="L16" s="50">
        <v>1</v>
      </c>
      <c r="M16" s="50">
        <v>0</v>
      </c>
      <c r="N16" s="50">
        <v>0</v>
      </c>
      <c r="O16" s="199">
        <f t="shared" si="4"/>
        <v>1</v>
      </c>
      <c r="P16" s="44" t="e">
        <f t="shared" si="0"/>
        <v>#DIV/0!</v>
      </c>
      <c r="Q16" s="48" t="s">
        <v>441</v>
      </c>
      <c r="R16" s="50">
        <v>0</v>
      </c>
      <c r="S16" s="50">
        <v>0</v>
      </c>
      <c r="T16" s="50">
        <v>0</v>
      </c>
      <c r="U16" s="51">
        <f t="shared" si="8"/>
        <v>0</v>
      </c>
      <c r="V16" s="50">
        <v>0</v>
      </c>
      <c r="W16" s="50">
        <v>0</v>
      </c>
      <c r="X16" s="50">
        <v>0</v>
      </c>
      <c r="Y16" s="51">
        <f t="shared" si="1"/>
        <v>0</v>
      </c>
      <c r="Z16" s="50">
        <v>0</v>
      </c>
      <c r="AA16" s="50">
        <v>0</v>
      </c>
      <c r="AB16" s="50">
        <v>0</v>
      </c>
      <c r="AC16" s="51">
        <f t="shared" si="2"/>
        <v>0</v>
      </c>
      <c r="AD16" s="45" t="str">
        <f t="shared" ref="AD16" si="10">+IFERROR(IF(#REF!="Porcentaje",IF(AND(COUNT(L16:N16)&gt;=0,COUNT(R16:T16)=0,COUNT(V16:X16)=0,COUNT(Z16:AB16)=0),O16,IF(AND(COUNT(L16:N16)&gt;=1,COUNT(R16:T16)&gt;=1,COUNT(V16:X16)=0,COUNT(Z16:AB16)=0),U16,IF(AND(COUNT(L16:N16)&gt;=1,COUNT(R16:T16)&gt;=1,COUNT(V16:X16)&gt;=1,COUNT(Z16:AB16)=0),Y16,IF(AND(COUNT(L16:N16)&gt;=1,COUNT(R16:T16)&gt;=1,COUNT(V16:X16)&gt;=1,COUNT(Z16:AB16)&gt;=1),AC16,"-")))),SUM(O16,U16,Y16,AC16)),"-")</f>
        <v>-</v>
      </c>
    </row>
    <row r="17" spans="2:30" ht="99.95" customHeight="1" thickBot="1" x14ac:dyDescent="0.3">
      <c r="B17" s="264"/>
      <c r="C17" s="48" t="s">
        <v>118</v>
      </c>
      <c r="D17" s="48" t="s">
        <v>119</v>
      </c>
      <c r="E17" s="48" t="s">
        <v>9</v>
      </c>
      <c r="F17" s="49">
        <v>0</v>
      </c>
      <c r="G17" s="49">
        <v>1</v>
      </c>
      <c r="H17" s="49">
        <v>0</v>
      </c>
      <c r="I17" s="49">
        <v>0</v>
      </c>
      <c r="J17" s="104" t="s">
        <v>10</v>
      </c>
      <c r="K17" s="105" t="s">
        <v>459</v>
      </c>
      <c r="L17" s="50">
        <v>1</v>
      </c>
      <c r="M17" s="50">
        <v>0</v>
      </c>
      <c r="N17" s="50">
        <v>0</v>
      </c>
      <c r="O17" s="199">
        <f t="shared" si="4"/>
        <v>1</v>
      </c>
      <c r="P17" s="44" t="e">
        <f t="shared" si="0"/>
        <v>#DIV/0!</v>
      </c>
      <c r="Q17" s="48" t="s">
        <v>441</v>
      </c>
      <c r="R17" s="50">
        <v>0</v>
      </c>
      <c r="S17" s="50">
        <v>0</v>
      </c>
      <c r="T17" s="50">
        <v>0</v>
      </c>
      <c r="U17" s="51">
        <f t="shared" si="8"/>
        <v>0</v>
      </c>
      <c r="V17" s="50">
        <v>0</v>
      </c>
      <c r="W17" s="50">
        <v>0</v>
      </c>
      <c r="X17" s="50">
        <v>0</v>
      </c>
      <c r="Y17" s="51">
        <f t="shared" si="1"/>
        <v>0</v>
      </c>
      <c r="Z17" s="50">
        <v>0</v>
      </c>
      <c r="AA17" s="50">
        <v>0</v>
      </c>
      <c r="AB17" s="50">
        <v>0</v>
      </c>
      <c r="AC17" s="51">
        <f t="shared" si="2"/>
        <v>0</v>
      </c>
      <c r="AD17" s="45" t="str">
        <f t="shared" ref="AD17" si="11">+IFERROR(IF(#REF!="Porcentaje",IF(AND(COUNT(L17:N17)&gt;=0,COUNT(R17:T17)=0,COUNT(V17:X17)=0,COUNT(Z17:AB17)=0),O17,IF(AND(COUNT(L17:N17)&gt;=1,COUNT(R17:T17)&gt;=1,COUNT(V17:X17)=0,COUNT(Z17:AB17)=0),U17,IF(AND(COUNT(L17:N17)&gt;=1,COUNT(R17:T17)&gt;=1,COUNT(V17:X17)&gt;=1,COUNT(Z17:AB17)=0),Y17,IF(AND(COUNT(L17:N17)&gt;=1,COUNT(R17:T17)&gt;=1,COUNT(V17:X17)&gt;=1,COUNT(Z17:AB17)&gt;=1),AC17,"-")))),SUM(O17,U17,Y17,AC17)),"-")</f>
        <v>-</v>
      </c>
    </row>
    <row r="18" spans="2:30" ht="99.95" customHeight="1" thickBot="1" x14ac:dyDescent="0.3">
      <c r="B18" s="264"/>
      <c r="C18" s="48" t="s">
        <v>120</v>
      </c>
      <c r="D18" s="48" t="s">
        <v>121</v>
      </c>
      <c r="E18" s="48" t="s">
        <v>9</v>
      </c>
      <c r="F18" s="49">
        <v>2</v>
      </c>
      <c r="G18" s="49">
        <v>0</v>
      </c>
      <c r="H18" s="49">
        <v>0</v>
      </c>
      <c r="I18" s="49">
        <v>0</v>
      </c>
      <c r="J18" s="104" t="s">
        <v>10</v>
      </c>
      <c r="K18" s="105" t="s">
        <v>460</v>
      </c>
      <c r="L18" s="50">
        <v>1</v>
      </c>
      <c r="M18" s="50">
        <v>1</v>
      </c>
      <c r="N18" s="50">
        <v>1</v>
      </c>
      <c r="O18" s="199">
        <f t="shared" si="4"/>
        <v>3</v>
      </c>
      <c r="P18" s="44">
        <f t="shared" si="0"/>
        <v>1.5</v>
      </c>
      <c r="Q18" s="48" t="s">
        <v>442</v>
      </c>
      <c r="R18" s="50">
        <v>0</v>
      </c>
      <c r="S18" s="50">
        <v>0</v>
      </c>
      <c r="T18" s="50">
        <v>0</v>
      </c>
      <c r="U18" s="51">
        <f t="shared" si="8"/>
        <v>0</v>
      </c>
      <c r="V18" s="50">
        <v>0</v>
      </c>
      <c r="W18" s="50">
        <v>0</v>
      </c>
      <c r="X18" s="50">
        <v>0</v>
      </c>
      <c r="Y18" s="51">
        <f t="shared" si="1"/>
        <v>0</v>
      </c>
      <c r="Z18" s="50">
        <v>0</v>
      </c>
      <c r="AA18" s="50">
        <v>0</v>
      </c>
      <c r="AB18" s="50">
        <v>0</v>
      </c>
      <c r="AC18" s="51">
        <f t="shared" si="2"/>
        <v>0</v>
      </c>
      <c r="AD18" s="45" t="str">
        <f t="shared" ref="AD18" si="12">+IFERROR(IF(#REF!="Porcentaje",IF(AND(COUNT(L18:N18)&gt;=0,COUNT(R18:T18)=0,COUNT(V18:X18)=0,COUNT(Z18:AB18)=0),O18,IF(AND(COUNT(L18:N18)&gt;=1,COUNT(R18:T18)&gt;=1,COUNT(V18:X18)=0,COUNT(Z18:AB18)=0),U18,IF(AND(COUNT(L18:N18)&gt;=1,COUNT(R18:T18)&gt;=1,COUNT(V18:X18)&gt;=1,COUNT(Z18:AB18)=0),Y18,IF(AND(COUNT(L18:N18)&gt;=1,COUNT(R18:T18)&gt;=1,COUNT(V18:X18)&gt;=1,COUNT(Z18:AB18)&gt;=1),AC18,"-")))),SUM(O18,U18,Y18,AC18)),"-")</f>
        <v>-</v>
      </c>
    </row>
    <row r="19" spans="2:30" s="9" customFormat="1" ht="114.95" customHeight="1" thickBot="1" x14ac:dyDescent="0.3">
      <c r="B19" s="264"/>
      <c r="C19" s="48" t="s">
        <v>122</v>
      </c>
      <c r="D19" s="48" t="s">
        <v>123</v>
      </c>
      <c r="E19" s="48" t="s">
        <v>9</v>
      </c>
      <c r="F19" s="52">
        <v>0</v>
      </c>
      <c r="G19" s="52">
        <v>0</v>
      </c>
      <c r="H19" s="52">
        <v>1</v>
      </c>
      <c r="I19" s="52">
        <v>0</v>
      </c>
      <c r="J19" s="106" t="s">
        <v>10</v>
      </c>
      <c r="K19" s="105" t="s">
        <v>461</v>
      </c>
      <c r="L19" s="53">
        <v>0</v>
      </c>
      <c r="M19" s="53">
        <v>0</v>
      </c>
      <c r="N19" s="53">
        <v>0</v>
      </c>
      <c r="O19" s="199">
        <f>+IF($E19="Porcentaje",IF(AND(L19&lt;&gt;"",M19="",N19=""),L19,IF(AND(L19&lt;&gt;"",M19&lt;&gt;"",N19=""),M19,IF(AND(L19&lt;&gt;"",M19&lt;&gt;"",N19&lt;&gt;""),N19,0))),SUM(L19:N19))</f>
        <v>0</v>
      </c>
      <c r="P19" s="55" t="e">
        <f t="shared" si="0"/>
        <v>#DIV/0!</v>
      </c>
      <c r="Q19" s="48" t="s">
        <v>443</v>
      </c>
      <c r="R19" s="53">
        <v>0</v>
      </c>
      <c r="S19" s="53">
        <v>0</v>
      </c>
      <c r="T19" s="53">
        <v>0</v>
      </c>
      <c r="U19" s="54">
        <f t="shared" si="8"/>
        <v>0</v>
      </c>
      <c r="V19" s="53">
        <v>0</v>
      </c>
      <c r="W19" s="53">
        <v>0</v>
      </c>
      <c r="X19" s="53">
        <v>0</v>
      </c>
      <c r="Y19" s="54">
        <f t="shared" si="1"/>
        <v>0</v>
      </c>
      <c r="Z19" s="53">
        <v>0</v>
      </c>
      <c r="AA19" s="53">
        <v>0</v>
      </c>
      <c r="AB19" s="53">
        <v>0</v>
      </c>
      <c r="AC19" s="54">
        <f t="shared" si="2"/>
        <v>0</v>
      </c>
      <c r="AD19" s="46" t="str">
        <f t="shared" ref="AD19" si="13">+IFERROR(IF(#REF!="Porcentaje",IF(AND(COUNT(L19:N19)&gt;=0,COUNT(R19:T19)=0,COUNT(V19:X19)=0,COUNT(Z19:AB19)=0),O19,IF(AND(COUNT(L19:N19)&gt;=1,COUNT(R19:T19)&gt;=1,COUNT(V19:X19)=0,COUNT(Z19:AB19)=0),U19,IF(AND(COUNT(L19:N19)&gt;=1,COUNT(R19:T19)&gt;=1,COUNT(V19:X19)&gt;=1,COUNT(Z19:AB19)=0),Y19,IF(AND(COUNT(L19:N19)&gt;=1,COUNT(R19:T19)&gt;=1,COUNT(V19:X19)&gt;=1,COUNT(Z19:AB19)&gt;=1),AC19,"-")))),SUM(O19,U19,Y19,AC19)),"-")</f>
        <v>-</v>
      </c>
    </row>
    <row r="20" spans="2:30" ht="99.95" customHeight="1" thickBot="1" x14ac:dyDescent="0.3">
      <c r="B20" s="264" t="s">
        <v>124</v>
      </c>
      <c r="C20" s="48" t="s">
        <v>125</v>
      </c>
      <c r="D20" s="48" t="s">
        <v>126</v>
      </c>
      <c r="E20" s="48" t="s">
        <v>9</v>
      </c>
      <c r="F20" s="49">
        <v>1</v>
      </c>
      <c r="G20" s="49">
        <v>1</v>
      </c>
      <c r="H20" s="49">
        <v>1</v>
      </c>
      <c r="I20" s="49">
        <v>1</v>
      </c>
      <c r="J20" s="107" t="s">
        <v>20</v>
      </c>
      <c r="K20" s="109" t="s">
        <v>462</v>
      </c>
      <c r="L20" s="50">
        <v>0</v>
      </c>
      <c r="M20" s="50">
        <v>0</v>
      </c>
      <c r="N20" s="50">
        <v>0</v>
      </c>
      <c r="O20" s="199">
        <f t="shared" ref="O20:O21" si="14">+IF($E20="Porcentaje",IF(AND(L20&lt;&gt;"",M20="",N20=""),L20,IF(AND(L20&lt;&gt;"",M20&lt;&gt;"",N20=""),M20,IF(AND(L20&lt;&gt;"",M20&lt;&gt;"",N20&lt;&gt;""),N20,0))),SUM(L20:N20))</f>
        <v>0</v>
      </c>
      <c r="P20" s="44">
        <f t="shared" si="0"/>
        <v>0</v>
      </c>
      <c r="Q20" s="99" t="s">
        <v>444</v>
      </c>
      <c r="R20" s="50">
        <v>0</v>
      </c>
      <c r="S20" s="50">
        <v>0</v>
      </c>
      <c r="T20" s="50">
        <v>0</v>
      </c>
      <c r="U20" s="51">
        <f t="shared" si="8"/>
        <v>0</v>
      </c>
      <c r="V20" s="50">
        <v>0</v>
      </c>
      <c r="W20" s="50">
        <v>0</v>
      </c>
      <c r="X20" s="50">
        <v>0</v>
      </c>
      <c r="Y20" s="51">
        <f t="shared" si="1"/>
        <v>0</v>
      </c>
      <c r="Z20" s="50">
        <v>0</v>
      </c>
      <c r="AA20" s="50">
        <v>0</v>
      </c>
      <c r="AB20" s="50">
        <v>0</v>
      </c>
      <c r="AC20" s="51">
        <f t="shared" si="2"/>
        <v>0</v>
      </c>
      <c r="AD20" s="45" t="str">
        <f t="shared" ref="AD20" si="15">+IFERROR(IF(#REF!="Porcentaje",IF(AND(COUNT(L20:N20)&gt;=0,COUNT(R20:T20)=0,COUNT(V20:X20)=0,COUNT(Z20:AB20)=0),O20,IF(AND(COUNT(L20:N20)&gt;=1,COUNT(R20:T20)&gt;=1,COUNT(V20:X20)=0,COUNT(Z20:AB20)=0),U20,IF(AND(COUNT(L20:N20)&gt;=1,COUNT(R20:T20)&gt;=1,COUNT(V20:X20)&gt;=1,COUNT(Z20:AB20)=0),Y20,IF(AND(COUNT(L20:N20)&gt;=1,COUNT(R20:T20)&gt;=1,COUNT(V20:X20)&gt;=1,COUNT(Z20:AB20)&gt;=1),AC20,"-")))),SUM(O20,U20,Y20,AC20)),"-")</f>
        <v>-</v>
      </c>
    </row>
    <row r="21" spans="2:30" ht="99.95" customHeight="1" thickBot="1" x14ac:dyDescent="0.3">
      <c r="B21" s="264"/>
      <c r="C21" s="48" t="s">
        <v>127</v>
      </c>
      <c r="D21" s="48" t="s">
        <v>128</v>
      </c>
      <c r="E21" s="56" t="s">
        <v>46</v>
      </c>
      <c r="F21" s="57">
        <v>0.05</v>
      </c>
      <c r="G21" s="57">
        <v>0.1</v>
      </c>
      <c r="H21" s="57">
        <v>0.12</v>
      </c>
      <c r="I21" s="57">
        <v>0.15</v>
      </c>
      <c r="J21" s="108" t="s">
        <v>10</v>
      </c>
      <c r="K21" s="110" t="s">
        <v>463</v>
      </c>
      <c r="L21" s="207">
        <v>0</v>
      </c>
      <c r="M21" s="207">
        <v>0</v>
      </c>
      <c r="N21" s="207">
        <v>0.1</v>
      </c>
      <c r="O21" s="206">
        <f t="shared" si="14"/>
        <v>0.1</v>
      </c>
      <c r="P21" s="44">
        <f t="shared" si="0"/>
        <v>2</v>
      </c>
      <c r="Q21" s="56" t="str">
        <f>+D21</f>
        <v>% de digitalización de expediente de personal inactivo.</v>
      </c>
      <c r="R21" s="50">
        <v>0</v>
      </c>
      <c r="S21" s="50">
        <v>0</v>
      </c>
      <c r="T21" s="50">
        <v>0</v>
      </c>
      <c r="U21" s="58">
        <f t="shared" si="8"/>
        <v>0</v>
      </c>
      <c r="V21" s="50">
        <v>0</v>
      </c>
      <c r="W21" s="50">
        <v>0</v>
      </c>
      <c r="X21" s="50">
        <v>0</v>
      </c>
      <c r="Y21" s="58">
        <f t="shared" si="1"/>
        <v>0</v>
      </c>
      <c r="Z21" s="50">
        <v>0</v>
      </c>
      <c r="AA21" s="50">
        <v>0</v>
      </c>
      <c r="AB21" s="50">
        <v>0</v>
      </c>
      <c r="AC21" s="59">
        <f t="shared" si="2"/>
        <v>0</v>
      </c>
      <c r="AD21" s="47" t="str">
        <f t="shared" ref="AD21" si="16">+IFERROR(IF(#REF!="Porcentaje",IF(AND(COUNT(L21:N21)&gt;=0,COUNT(R21:T21)=0,COUNT(V21:X21)=0,COUNT(Z21:AB21)=0),O21,IF(AND(COUNT(L21:N21)&gt;=1,COUNT(R21:T21)&gt;=1,COUNT(V21:X21)=0,COUNT(Z21:AB21)=0),U21,IF(AND(COUNT(L21:N21)&gt;=1,COUNT(R21:T21)&gt;=1,COUNT(V21:X21)&gt;=1,COUNT(Z21:AB21)=0),Y21,IF(AND(COUNT(L21:N21)&gt;=1,COUNT(R21:T21)&gt;=1,COUNT(V21:X21)&gt;=1,COUNT(Z21:AB21)&gt;=1),AC21,"-")))),SUM(O21,U21,Y21,AC21)),"-")</f>
        <v>-</v>
      </c>
    </row>
    <row r="22" spans="2:30" ht="99.95" customHeight="1" thickBot="1" x14ac:dyDescent="0.3">
      <c r="B22" s="264"/>
      <c r="C22" s="48" t="s">
        <v>129</v>
      </c>
      <c r="D22" s="48" t="s">
        <v>130</v>
      </c>
      <c r="E22" s="56" t="s">
        <v>46</v>
      </c>
      <c r="F22" s="57">
        <v>0.05</v>
      </c>
      <c r="G22" s="57">
        <v>0.1</v>
      </c>
      <c r="H22" s="57">
        <v>0.15</v>
      </c>
      <c r="I22" s="57">
        <v>0.25</v>
      </c>
      <c r="J22" s="108" t="s">
        <v>20</v>
      </c>
      <c r="K22" s="110" t="s">
        <v>463</v>
      </c>
      <c r="L22" s="207">
        <v>0</v>
      </c>
      <c r="M22" s="207">
        <v>0</v>
      </c>
      <c r="N22" s="207">
        <v>0.5</v>
      </c>
      <c r="O22" s="183">
        <f t="shared" si="4"/>
        <v>0.5</v>
      </c>
      <c r="P22" s="44">
        <f t="shared" si="0"/>
        <v>10</v>
      </c>
      <c r="Q22" s="56" t="str">
        <f>+D22</f>
        <v>% de digitalización de expediente de personal activo.</v>
      </c>
      <c r="R22" s="50">
        <v>0</v>
      </c>
      <c r="S22" s="50">
        <v>0</v>
      </c>
      <c r="T22" s="50">
        <v>0</v>
      </c>
      <c r="U22" s="58">
        <f t="shared" si="8"/>
        <v>0</v>
      </c>
      <c r="V22" s="50">
        <v>0</v>
      </c>
      <c r="W22" s="50">
        <v>0</v>
      </c>
      <c r="X22" s="50">
        <v>0</v>
      </c>
      <c r="Y22" s="58">
        <f t="shared" si="1"/>
        <v>0</v>
      </c>
      <c r="Z22" s="50">
        <v>0</v>
      </c>
      <c r="AA22" s="50">
        <v>0</v>
      </c>
      <c r="AB22" s="50">
        <v>0</v>
      </c>
      <c r="AC22" s="59">
        <f t="shared" si="2"/>
        <v>0</v>
      </c>
      <c r="AD22" s="47" t="str">
        <f t="shared" ref="AD22" si="17">+IFERROR(IF(#REF!="Porcentaje",IF(AND(COUNT(L22:N22)&gt;=0,COUNT(R22:T22)=0,COUNT(V22:X22)=0,COUNT(Z22:AB22)=0),O22,IF(AND(COUNT(L22:N22)&gt;=1,COUNT(R22:T22)&gt;=1,COUNT(V22:X22)=0,COUNT(Z22:AB22)=0),U22,IF(AND(COUNT(L22:N22)&gt;=1,COUNT(R22:T22)&gt;=1,COUNT(V22:X22)&gt;=1,COUNT(Z22:AB22)=0),Y22,IF(AND(COUNT(L22:N22)&gt;=1,COUNT(R22:T22)&gt;=1,COUNT(V22:X22)&gt;=1,COUNT(Z22:AB22)&gt;=1),AC22,"-")))),SUM(O22,U22,Y22,AC22)),"-")</f>
        <v>-</v>
      </c>
    </row>
    <row r="23" spans="2:30" ht="99.95" customHeight="1" thickBot="1" x14ac:dyDescent="0.3">
      <c r="B23" s="48" t="s">
        <v>131</v>
      </c>
      <c r="C23" s="48" t="s">
        <v>132</v>
      </c>
      <c r="D23" s="48" t="s">
        <v>133</v>
      </c>
      <c r="E23" s="35" t="s">
        <v>9</v>
      </c>
      <c r="F23" s="49">
        <v>3</v>
      </c>
      <c r="G23" s="49">
        <v>4</v>
      </c>
      <c r="H23" s="49">
        <v>4</v>
      </c>
      <c r="I23" s="49">
        <v>5</v>
      </c>
      <c r="J23" s="107" t="s">
        <v>10</v>
      </c>
      <c r="K23" s="109" t="s">
        <v>464</v>
      </c>
      <c r="L23" s="50">
        <v>0</v>
      </c>
      <c r="M23" s="50">
        <v>1</v>
      </c>
      <c r="N23" s="50">
        <v>1</v>
      </c>
      <c r="O23" s="199">
        <f t="shared" si="4"/>
        <v>2</v>
      </c>
      <c r="P23" s="44">
        <f t="shared" si="0"/>
        <v>0.66666666666666663</v>
      </c>
      <c r="Q23" s="100" t="s">
        <v>445</v>
      </c>
      <c r="R23" s="50">
        <v>0</v>
      </c>
      <c r="S23" s="50">
        <v>0</v>
      </c>
      <c r="T23" s="50">
        <v>0</v>
      </c>
      <c r="U23" s="51">
        <f t="shared" si="8"/>
        <v>0</v>
      </c>
      <c r="V23" s="50">
        <v>0</v>
      </c>
      <c r="W23" s="50">
        <v>0</v>
      </c>
      <c r="X23" s="50">
        <v>0</v>
      </c>
      <c r="Y23" s="51">
        <f t="shared" si="1"/>
        <v>0</v>
      </c>
      <c r="Z23" s="50">
        <v>0</v>
      </c>
      <c r="AA23" s="50">
        <v>0</v>
      </c>
      <c r="AB23" s="50">
        <v>0</v>
      </c>
      <c r="AC23" s="51">
        <f t="shared" si="2"/>
        <v>0</v>
      </c>
      <c r="AD23" s="45" t="str">
        <f t="shared" ref="AD23" si="18">+IFERROR(IF(#REF!="Porcentaje",IF(AND(COUNT(L23:N23)&gt;=0,COUNT(R23:T23)=0,COUNT(V23:X23)=0,COUNT(Z23:AB23)=0),O23,IF(AND(COUNT(L23:N23)&gt;=1,COUNT(R23:T23)&gt;=1,COUNT(V23:X23)=0,COUNT(Z23:AB23)=0),U23,IF(AND(COUNT(L23:N23)&gt;=1,COUNT(R23:T23)&gt;=1,COUNT(V23:X23)&gt;=1,COUNT(Z23:AB23)=0),Y23,IF(AND(COUNT(L23:N23)&gt;=1,COUNT(R23:T23)&gt;=1,COUNT(V23:X23)&gt;=1,COUNT(Z23:AB23)&gt;=1),AC23,"-")))),SUM(O23,U23,Y23,AC23)),"-")</f>
        <v>-</v>
      </c>
    </row>
    <row r="24" spans="2:30" ht="99.95" customHeight="1" thickBot="1" x14ac:dyDescent="0.3">
      <c r="B24" s="264" t="s">
        <v>134</v>
      </c>
      <c r="C24" s="48" t="s">
        <v>135</v>
      </c>
      <c r="D24" s="48" t="s">
        <v>136</v>
      </c>
      <c r="E24" s="35" t="s">
        <v>9</v>
      </c>
      <c r="F24" s="49">
        <v>0</v>
      </c>
      <c r="G24" s="49">
        <v>0</v>
      </c>
      <c r="H24" s="49">
        <v>1</v>
      </c>
      <c r="I24" s="49">
        <v>0</v>
      </c>
      <c r="J24" s="102" t="s">
        <v>10</v>
      </c>
      <c r="K24" s="109" t="s">
        <v>465</v>
      </c>
      <c r="L24" s="50">
        <v>0</v>
      </c>
      <c r="M24" s="50">
        <v>0</v>
      </c>
      <c r="N24" s="50">
        <v>0</v>
      </c>
      <c r="O24" s="199">
        <f t="shared" si="4"/>
        <v>0</v>
      </c>
      <c r="P24" s="44" t="e">
        <f t="shared" si="0"/>
        <v>#DIV/0!</v>
      </c>
      <c r="Q24" s="35" t="str">
        <f>+D24</f>
        <v>Informe cumplimiento concursos públicos</v>
      </c>
      <c r="R24" s="50">
        <v>0</v>
      </c>
      <c r="S24" s="50">
        <v>0</v>
      </c>
      <c r="T24" s="50">
        <v>0</v>
      </c>
      <c r="U24" s="51">
        <f t="shared" si="8"/>
        <v>0</v>
      </c>
      <c r="V24" s="50">
        <v>0</v>
      </c>
      <c r="W24" s="50">
        <v>0</v>
      </c>
      <c r="X24" s="50">
        <v>0</v>
      </c>
      <c r="Y24" s="51">
        <f t="shared" si="1"/>
        <v>0</v>
      </c>
      <c r="Z24" s="50">
        <v>0</v>
      </c>
      <c r="AA24" s="50">
        <v>0</v>
      </c>
      <c r="AB24" s="50">
        <v>0</v>
      </c>
      <c r="AC24" s="51">
        <f t="shared" si="2"/>
        <v>0</v>
      </c>
      <c r="AD24" s="45" t="str">
        <f t="shared" ref="AD24" si="19">+IFERROR(IF(#REF!="Porcentaje",IF(AND(COUNT(L24:N24)&gt;=0,COUNT(R24:T24)=0,COUNT(V24:X24)=0,COUNT(Z24:AB24)=0),O24,IF(AND(COUNT(L24:N24)&gt;=1,COUNT(R24:T24)&gt;=1,COUNT(V24:X24)=0,COUNT(Z24:AB24)=0),U24,IF(AND(COUNT(L24:N24)&gt;=1,COUNT(R24:T24)&gt;=1,COUNT(V24:X24)&gt;=1,COUNT(Z24:AB24)=0),Y24,IF(AND(COUNT(L24:N24)&gt;=1,COUNT(R24:T24)&gt;=1,COUNT(V24:X24)&gt;=1,COUNT(Z24:AB24)&gt;=1),AC24,"-")))),SUM(O24,U24,Y24,AC24)),"-")</f>
        <v>-</v>
      </c>
    </row>
    <row r="25" spans="2:30" ht="180" customHeight="1" thickBot="1" x14ac:dyDescent="0.3">
      <c r="B25" s="264"/>
      <c r="C25" s="48" t="s">
        <v>137</v>
      </c>
      <c r="D25" s="48" t="s">
        <v>138</v>
      </c>
      <c r="E25" s="35" t="s">
        <v>46</v>
      </c>
      <c r="F25" s="57">
        <v>0</v>
      </c>
      <c r="G25" s="57">
        <v>0.25</v>
      </c>
      <c r="H25" s="57">
        <v>0.25</v>
      </c>
      <c r="I25" s="57">
        <v>0.5</v>
      </c>
      <c r="J25" s="102" t="s">
        <v>20</v>
      </c>
      <c r="K25" s="109" t="s">
        <v>665</v>
      </c>
      <c r="L25" s="207">
        <v>0</v>
      </c>
      <c r="M25" s="207">
        <v>0</v>
      </c>
      <c r="N25" s="207">
        <v>0</v>
      </c>
      <c r="O25" s="183">
        <f t="shared" si="4"/>
        <v>0</v>
      </c>
      <c r="P25" s="44" t="e">
        <f t="shared" si="0"/>
        <v>#DIV/0!</v>
      </c>
      <c r="Q25" s="35" t="s">
        <v>446</v>
      </c>
      <c r="R25" s="50">
        <v>0</v>
      </c>
      <c r="S25" s="50">
        <v>0</v>
      </c>
      <c r="T25" s="50">
        <v>0</v>
      </c>
      <c r="U25" s="58">
        <f t="shared" si="8"/>
        <v>0</v>
      </c>
      <c r="V25" s="50">
        <v>0</v>
      </c>
      <c r="W25" s="50">
        <v>0</v>
      </c>
      <c r="X25" s="50">
        <v>0</v>
      </c>
      <c r="Y25" s="58">
        <v>0.25</v>
      </c>
      <c r="Z25" s="50">
        <v>0</v>
      </c>
      <c r="AA25" s="50">
        <v>0</v>
      </c>
      <c r="AB25" s="50">
        <v>0</v>
      </c>
      <c r="AC25" s="51">
        <f t="shared" si="2"/>
        <v>0</v>
      </c>
      <c r="AD25" s="45" t="str">
        <f t="shared" ref="AD25" si="20">+IFERROR(IF(#REF!="Porcentaje",IF(AND(COUNT(L25:N25)&gt;=0,COUNT(R25:T25)=0,COUNT(V25:X25)=0,COUNT(Z25:AB25)=0),O25,IF(AND(COUNT(L25:N25)&gt;=1,COUNT(R25:T25)&gt;=1,COUNT(V25:X25)=0,COUNT(Z25:AB25)=0),U25,IF(AND(COUNT(L25:N25)&gt;=1,COUNT(R25:T25)&gt;=1,COUNT(V25:X25)&gt;=1,COUNT(Z25:AB25)=0),Y25,IF(AND(COUNT(L25:N25)&gt;=1,COUNT(R25:T25)&gt;=1,COUNT(V25:X25)&gt;=1,COUNT(Z25:AB25)&gt;=1),AC25,"-")))),SUM(O25,U25,Y25,AC25)),"-")</f>
        <v>-</v>
      </c>
    </row>
    <row r="26" spans="2:30" ht="99.95" customHeight="1" thickBot="1" x14ac:dyDescent="0.3">
      <c r="B26" s="264"/>
      <c r="C26" s="48" t="s">
        <v>139</v>
      </c>
      <c r="D26" s="48" t="s">
        <v>140</v>
      </c>
      <c r="E26" s="35" t="s">
        <v>9</v>
      </c>
      <c r="F26" s="49">
        <v>1</v>
      </c>
      <c r="G26" s="49">
        <v>1</v>
      </c>
      <c r="H26" s="49">
        <v>1</v>
      </c>
      <c r="I26" s="49">
        <v>1</v>
      </c>
      <c r="J26" s="102" t="s">
        <v>10</v>
      </c>
      <c r="K26" s="109" t="s">
        <v>466</v>
      </c>
      <c r="L26" s="50">
        <v>0</v>
      </c>
      <c r="M26" s="50">
        <v>0</v>
      </c>
      <c r="N26" s="50">
        <v>1</v>
      </c>
      <c r="O26" s="199">
        <f t="shared" si="4"/>
        <v>1</v>
      </c>
      <c r="P26" s="44">
        <f t="shared" si="0"/>
        <v>1</v>
      </c>
      <c r="Q26" s="35" t="s">
        <v>447</v>
      </c>
      <c r="R26" s="50">
        <v>0</v>
      </c>
      <c r="S26" s="50">
        <v>0</v>
      </c>
      <c r="T26" s="50">
        <v>0</v>
      </c>
      <c r="U26" s="51">
        <f t="shared" si="8"/>
        <v>0</v>
      </c>
      <c r="V26" s="50">
        <v>0</v>
      </c>
      <c r="W26" s="50">
        <v>0</v>
      </c>
      <c r="X26" s="50">
        <v>0</v>
      </c>
      <c r="Y26" s="51">
        <f t="shared" ref="Y26:Y32" si="21">SUM(V26:X26)</f>
        <v>0</v>
      </c>
      <c r="Z26" s="50">
        <v>0</v>
      </c>
      <c r="AA26" s="50">
        <v>0</v>
      </c>
      <c r="AB26" s="50">
        <v>0</v>
      </c>
      <c r="AC26" s="51">
        <f t="shared" si="2"/>
        <v>0</v>
      </c>
      <c r="AD26" s="45">
        <f>+O26+U26+Y26+AC26</f>
        <v>1</v>
      </c>
    </row>
    <row r="27" spans="2:30" ht="99.95" customHeight="1" thickBot="1" x14ac:dyDescent="0.3">
      <c r="B27" s="264" t="s">
        <v>141</v>
      </c>
      <c r="C27" s="48" t="s">
        <v>142</v>
      </c>
      <c r="D27" s="48" t="s">
        <v>143</v>
      </c>
      <c r="E27" s="35" t="s">
        <v>9</v>
      </c>
      <c r="F27" s="49">
        <v>1</v>
      </c>
      <c r="G27" s="49">
        <v>0</v>
      </c>
      <c r="H27" s="49">
        <v>0</v>
      </c>
      <c r="I27" s="49">
        <v>0</v>
      </c>
      <c r="J27" s="107" t="s">
        <v>10</v>
      </c>
      <c r="K27" s="109" t="s">
        <v>467</v>
      </c>
      <c r="L27" s="50">
        <v>0</v>
      </c>
      <c r="M27" s="50">
        <v>0</v>
      </c>
      <c r="N27" s="50">
        <v>0</v>
      </c>
      <c r="O27" s="199">
        <f t="shared" si="4"/>
        <v>0</v>
      </c>
      <c r="P27" s="44">
        <f t="shared" si="0"/>
        <v>0</v>
      </c>
      <c r="Q27" s="100" t="s">
        <v>448</v>
      </c>
      <c r="R27" s="50">
        <v>0</v>
      </c>
      <c r="S27" s="50">
        <v>0</v>
      </c>
      <c r="T27" s="50">
        <v>0</v>
      </c>
      <c r="U27" s="51">
        <f t="shared" si="8"/>
        <v>0</v>
      </c>
      <c r="V27" s="50">
        <v>0</v>
      </c>
      <c r="W27" s="50">
        <v>0</v>
      </c>
      <c r="X27" s="50">
        <v>0</v>
      </c>
      <c r="Y27" s="51">
        <f t="shared" si="21"/>
        <v>0</v>
      </c>
      <c r="Z27" s="50">
        <v>0</v>
      </c>
      <c r="AA27" s="50">
        <v>0</v>
      </c>
      <c r="AB27" s="50">
        <v>0</v>
      </c>
      <c r="AC27" s="51">
        <f t="shared" si="2"/>
        <v>0</v>
      </c>
      <c r="AD27" s="45">
        <f t="shared" ref="AD27:AD32" si="22">+O27+U27+Y27+AC27</f>
        <v>0</v>
      </c>
    </row>
    <row r="28" spans="2:30" ht="99.95" customHeight="1" thickBot="1" x14ac:dyDescent="0.3">
      <c r="B28" s="264"/>
      <c r="C28" s="48" t="s">
        <v>144</v>
      </c>
      <c r="D28" s="48" t="s">
        <v>145</v>
      </c>
      <c r="E28" s="35" t="s">
        <v>9</v>
      </c>
      <c r="F28" s="49">
        <v>0</v>
      </c>
      <c r="G28" s="49">
        <v>0</v>
      </c>
      <c r="H28" s="49">
        <v>0</v>
      </c>
      <c r="I28" s="49">
        <v>1</v>
      </c>
      <c r="J28" s="107" t="s">
        <v>10</v>
      </c>
      <c r="K28" s="109" t="s">
        <v>468</v>
      </c>
      <c r="L28" s="50">
        <v>0</v>
      </c>
      <c r="M28" s="50">
        <v>0</v>
      </c>
      <c r="N28" s="50">
        <v>0</v>
      </c>
      <c r="O28" s="199">
        <f t="shared" si="4"/>
        <v>0</v>
      </c>
      <c r="P28" s="44" t="e">
        <f t="shared" si="0"/>
        <v>#DIV/0!</v>
      </c>
      <c r="Q28" s="100" t="s">
        <v>449</v>
      </c>
      <c r="R28" s="50">
        <v>0</v>
      </c>
      <c r="S28" s="50">
        <v>0</v>
      </c>
      <c r="T28" s="50">
        <v>0</v>
      </c>
      <c r="U28" s="51">
        <f t="shared" si="8"/>
        <v>0</v>
      </c>
      <c r="V28" s="50">
        <v>0</v>
      </c>
      <c r="W28" s="50">
        <v>0</v>
      </c>
      <c r="X28" s="50">
        <v>0</v>
      </c>
      <c r="Y28" s="51">
        <f t="shared" si="21"/>
        <v>0</v>
      </c>
      <c r="Z28" s="50">
        <v>0</v>
      </c>
      <c r="AA28" s="50">
        <v>0</v>
      </c>
      <c r="AB28" s="50">
        <v>0</v>
      </c>
      <c r="AC28" s="51">
        <f t="shared" si="2"/>
        <v>0</v>
      </c>
      <c r="AD28" s="45">
        <f t="shared" si="22"/>
        <v>0</v>
      </c>
    </row>
    <row r="29" spans="2:30" ht="99.95" customHeight="1" thickBot="1" x14ac:dyDescent="0.3">
      <c r="B29" s="264" t="s">
        <v>146</v>
      </c>
      <c r="C29" s="48" t="s">
        <v>147</v>
      </c>
      <c r="D29" s="48" t="s">
        <v>148</v>
      </c>
      <c r="E29" s="35" t="s">
        <v>9</v>
      </c>
      <c r="F29" s="49">
        <v>1</v>
      </c>
      <c r="G29" s="49">
        <v>0</v>
      </c>
      <c r="H29" s="49">
        <v>0</v>
      </c>
      <c r="I29" s="49">
        <v>0</v>
      </c>
      <c r="J29" s="107" t="s">
        <v>10</v>
      </c>
      <c r="K29" s="109" t="s">
        <v>469</v>
      </c>
      <c r="L29" s="50">
        <v>0</v>
      </c>
      <c r="M29" s="50">
        <v>0</v>
      </c>
      <c r="N29" s="50">
        <v>0</v>
      </c>
      <c r="O29" s="199">
        <f t="shared" si="4"/>
        <v>0</v>
      </c>
      <c r="P29" s="44">
        <f t="shared" si="0"/>
        <v>0</v>
      </c>
      <c r="Q29" s="100" t="s">
        <v>450</v>
      </c>
      <c r="R29" s="50">
        <v>0</v>
      </c>
      <c r="S29" s="50">
        <v>0</v>
      </c>
      <c r="T29" s="50">
        <v>0</v>
      </c>
      <c r="U29" s="51">
        <f t="shared" si="8"/>
        <v>0</v>
      </c>
      <c r="V29" s="50">
        <v>0</v>
      </c>
      <c r="W29" s="50">
        <v>0</v>
      </c>
      <c r="X29" s="50">
        <v>0</v>
      </c>
      <c r="Y29" s="51">
        <f t="shared" si="21"/>
        <v>0</v>
      </c>
      <c r="Z29" s="50">
        <v>0</v>
      </c>
      <c r="AA29" s="50">
        <v>0</v>
      </c>
      <c r="AB29" s="50">
        <v>0</v>
      </c>
      <c r="AC29" s="51">
        <f t="shared" si="2"/>
        <v>0</v>
      </c>
      <c r="AD29" s="45">
        <f t="shared" si="22"/>
        <v>0</v>
      </c>
    </row>
    <row r="30" spans="2:30" ht="99.95" customHeight="1" thickBot="1" x14ac:dyDescent="0.3">
      <c r="B30" s="264"/>
      <c r="C30" s="48" t="s">
        <v>149</v>
      </c>
      <c r="D30" s="48" t="s">
        <v>150</v>
      </c>
      <c r="E30" s="35" t="s">
        <v>46</v>
      </c>
      <c r="F30" s="49">
        <v>0.15</v>
      </c>
      <c r="G30" s="49">
        <v>0.3</v>
      </c>
      <c r="H30" s="49">
        <v>0.45</v>
      </c>
      <c r="I30" s="49">
        <v>0.6</v>
      </c>
      <c r="J30" s="107" t="s">
        <v>10</v>
      </c>
      <c r="K30" s="109" t="s">
        <v>470</v>
      </c>
      <c r="L30" s="207">
        <v>0</v>
      </c>
      <c r="M30" s="207">
        <v>0</v>
      </c>
      <c r="N30" s="207">
        <v>0.3</v>
      </c>
      <c r="O30" s="183">
        <f>+IF($E30="Porcentaje",IF(AND(L30&lt;&gt;"",M30="",N30=""),L30,IF(AND(L30&lt;&gt;"",M30&lt;&gt;"",N30=""),M30,IF(AND(L30&lt;&gt;"",M30&lt;&gt;"",N30&lt;&gt;""),N30,0))),SUM(L30:N30))</f>
        <v>0.3</v>
      </c>
      <c r="P30" s="58"/>
      <c r="Q30" s="100" t="s">
        <v>451</v>
      </c>
      <c r="R30" s="50">
        <v>0</v>
      </c>
      <c r="S30" s="50">
        <v>0</v>
      </c>
      <c r="T30" s="50">
        <v>0</v>
      </c>
      <c r="U30" s="58">
        <f t="shared" si="8"/>
        <v>0</v>
      </c>
      <c r="V30" s="50">
        <v>0</v>
      </c>
      <c r="W30" s="50">
        <v>0</v>
      </c>
      <c r="X30" s="50">
        <v>0</v>
      </c>
      <c r="Y30" s="58">
        <f t="shared" si="21"/>
        <v>0</v>
      </c>
      <c r="Z30" s="50">
        <v>0</v>
      </c>
      <c r="AA30" s="50">
        <v>0</v>
      </c>
      <c r="AB30" s="50">
        <v>0</v>
      </c>
      <c r="AC30" s="60">
        <f>+AB30</f>
        <v>0</v>
      </c>
      <c r="AD30" s="45">
        <f t="shared" si="22"/>
        <v>0.3</v>
      </c>
    </row>
    <row r="31" spans="2:30" ht="99.95" customHeight="1" thickBot="1" x14ac:dyDescent="0.3">
      <c r="B31" s="48" t="s">
        <v>151</v>
      </c>
      <c r="C31" s="48" t="s">
        <v>152</v>
      </c>
      <c r="D31" s="48" t="s">
        <v>153</v>
      </c>
      <c r="E31" s="35" t="s">
        <v>9</v>
      </c>
      <c r="F31" s="49">
        <v>0</v>
      </c>
      <c r="G31" s="49">
        <v>0</v>
      </c>
      <c r="H31" s="49">
        <v>1</v>
      </c>
      <c r="I31" s="49">
        <v>0</v>
      </c>
      <c r="J31" s="102" t="s">
        <v>20</v>
      </c>
      <c r="K31" s="109" t="s">
        <v>471</v>
      </c>
      <c r="L31" s="50">
        <v>0</v>
      </c>
      <c r="M31" s="50">
        <v>0</v>
      </c>
      <c r="N31" s="50">
        <v>1</v>
      </c>
      <c r="O31" s="199">
        <f t="shared" si="4"/>
        <v>1</v>
      </c>
      <c r="P31" s="51"/>
      <c r="Q31" s="35" t="str">
        <f>+D31</f>
        <v>Informes semestrales de gestión</v>
      </c>
      <c r="R31" s="50">
        <v>0</v>
      </c>
      <c r="S31" s="50">
        <v>0</v>
      </c>
      <c r="T31" s="50">
        <v>0</v>
      </c>
      <c r="U31" s="51">
        <f t="shared" si="8"/>
        <v>0</v>
      </c>
      <c r="V31" s="50">
        <v>0</v>
      </c>
      <c r="W31" s="50">
        <v>0</v>
      </c>
      <c r="X31" s="50">
        <v>0</v>
      </c>
      <c r="Y31" s="51">
        <f t="shared" si="21"/>
        <v>0</v>
      </c>
      <c r="Z31" s="50">
        <v>0</v>
      </c>
      <c r="AA31" s="50">
        <v>0</v>
      </c>
      <c r="AB31" s="50">
        <v>0</v>
      </c>
      <c r="AC31" s="51">
        <f>+IF($E31="Porcentaje",IF(AND(Z31&lt;&gt;"",AA31="",AB31=""),Z31,IF(AND(Z31&lt;&gt;"",AA31&lt;&gt;"",AB31=""),AA31,IF(AND(Z31&lt;&gt;"",AA31&lt;&gt;"",AB31&lt;&gt;""),AB31,0))),SUM(Z31:AB31))</f>
        <v>0</v>
      </c>
      <c r="AD31" s="45">
        <f t="shared" si="22"/>
        <v>1</v>
      </c>
    </row>
    <row r="32" spans="2:30" ht="99.95" customHeight="1" thickBot="1" x14ac:dyDescent="0.3">
      <c r="B32" s="103" t="s">
        <v>154</v>
      </c>
      <c r="C32" s="48" t="s">
        <v>155</v>
      </c>
      <c r="D32" s="48" t="s">
        <v>156</v>
      </c>
      <c r="E32" s="35" t="s">
        <v>9</v>
      </c>
      <c r="F32" s="49">
        <v>0</v>
      </c>
      <c r="G32" s="49">
        <v>0</v>
      </c>
      <c r="H32" s="49">
        <v>0</v>
      </c>
      <c r="I32" s="49">
        <v>1</v>
      </c>
      <c r="J32" s="102" t="s">
        <v>20</v>
      </c>
      <c r="K32" s="109" t="s">
        <v>471</v>
      </c>
      <c r="L32" s="50">
        <v>0</v>
      </c>
      <c r="M32" s="50">
        <v>0</v>
      </c>
      <c r="N32" s="50">
        <v>1</v>
      </c>
      <c r="O32" s="199">
        <f>+IF($E32="Porcentaje",IF(AND(L32&lt;&gt;"",M32="",N32=""),L32,IF(AND(L32&lt;&gt;"",M32&lt;&gt;"",N32=""),M32,IF(AND(L32&lt;&gt;"",M32&lt;&gt;"",N32&lt;&gt;""),N32,0))),SUM(L32:N32))</f>
        <v>1</v>
      </c>
      <c r="P32" s="51"/>
      <c r="Q32" s="35" t="s">
        <v>452</v>
      </c>
      <c r="R32" s="50">
        <v>0</v>
      </c>
      <c r="S32" s="50">
        <v>0</v>
      </c>
      <c r="T32" s="50"/>
      <c r="U32" s="51">
        <f t="shared" si="8"/>
        <v>0</v>
      </c>
      <c r="V32" s="50">
        <v>0</v>
      </c>
      <c r="W32" s="50">
        <v>0</v>
      </c>
      <c r="X32" s="50"/>
      <c r="Y32" s="51">
        <f t="shared" si="21"/>
        <v>0</v>
      </c>
      <c r="Z32" s="50">
        <v>0</v>
      </c>
      <c r="AA32" s="50">
        <v>0</v>
      </c>
      <c r="AB32" s="50">
        <v>0</v>
      </c>
      <c r="AC32" s="51">
        <f>+IF($E32="Porcentaje",IF(AND(Z32&lt;&gt;"",AA32="",AB32=""),Z32,IF(AND(Z32&lt;&gt;"",AA32&lt;&gt;"",AB32=""),AA32,IF(AND(Z32&lt;&gt;"",AA32&lt;&gt;"",AB32&lt;&gt;""),AB32,0))),SUM(Z32:AB32))</f>
        <v>0</v>
      </c>
      <c r="AD32" s="45">
        <f t="shared" si="22"/>
        <v>1</v>
      </c>
    </row>
    <row r="34" spans="1:3" ht="78" customHeight="1" x14ac:dyDescent="0.25"/>
    <row r="35" spans="1:3" ht="18.75" hidden="1" x14ac:dyDescent="0.25">
      <c r="A35" s="12" t="s">
        <v>318</v>
      </c>
      <c r="B35" s="12" t="s">
        <v>320</v>
      </c>
      <c r="C35" s="12" t="s">
        <v>321</v>
      </c>
    </row>
    <row r="36" spans="1:3" ht="78.75" hidden="1" x14ac:dyDescent="0.25">
      <c r="A36" s="14" t="s">
        <v>326</v>
      </c>
      <c r="B36" s="14" t="s">
        <v>103</v>
      </c>
      <c r="C36" s="10" t="e">
        <f>+P11</f>
        <v>#DIV/0!</v>
      </c>
    </row>
    <row r="37" spans="1:3" ht="63" hidden="1" x14ac:dyDescent="0.25">
      <c r="A37" s="16" t="s">
        <v>326</v>
      </c>
      <c r="B37" s="16" t="s">
        <v>106</v>
      </c>
      <c r="C37" s="11">
        <v>1</v>
      </c>
    </row>
    <row r="38" spans="1:3" ht="63" hidden="1" x14ac:dyDescent="0.25">
      <c r="A38" s="14" t="s">
        <v>326</v>
      </c>
      <c r="B38" s="14" t="s">
        <v>115</v>
      </c>
      <c r="C38" s="10">
        <v>1</v>
      </c>
    </row>
    <row r="39" spans="1:3" ht="47.25" hidden="1" x14ac:dyDescent="0.25">
      <c r="A39" s="16" t="s">
        <v>326</v>
      </c>
      <c r="B39" s="16" t="s">
        <v>124</v>
      </c>
      <c r="C39" s="11">
        <v>1</v>
      </c>
    </row>
    <row r="40" spans="1:3" ht="78.75" hidden="1" x14ac:dyDescent="0.25">
      <c r="A40" s="14" t="s">
        <v>326</v>
      </c>
      <c r="B40" s="14" t="s">
        <v>131</v>
      </c>
      <c r="C40" s="10">
        <f>+P23</f>
        <v>0.66666666666666663</v>
      </c>
    </row>
    <row r="41" spans="1:3" ht="78.75" hidden="1" customHeight="1" x14ac:dyDescent="0.25">
      <c r="A41" s="16" t="s">
        <v>326</v>
      </c>
      <c r="B41" s="16" t="s">
        <v>134</v>
      </c>
      <c r="C41" s="11">
        <f>+P26</f>
        <v>1</v>
      </c>
    </row>
    <row r="42" spans="1:3" ht="94.5" hidden="1" x14ac:dyDescent="0.25">
      <c r="A42" s="14" t="s">
        <v>326</v>
      </c>
      <c r="B42" s="14" t="s">
        <v>141</v>
      </c>
      <c r="C42" s="11">
        <f>+P27</f>
        <v>0</v>
      </c>
    </row>
    <row r="43" spans="1:3" ht="93" hidden="1" customHeight="1" x14ac:dyDescent="0.25">
      <c r="A43" s="13" t="s">
        <v>326</v>
      </c>
      <c r="B43" s="13" t="s">
        <v>146</v>
      </c>
      <c r="C43" s="10">
        <f>+P29</f>
        <v>0</v>
      </c>
    </row>
    <row r="44" spans="1:3" ht="63" hidden="1" x14ac:dyDescent="0.25">
      <c r="A44" s="14" t="s">
        <v>326</v>
      </c>
      <c r="B44" s="14" t="s">
        <v>151</v>
      </c>
      <c r="C44" s="11" t="str">
        <f>+Q31</f>
        <v>Informes semestrales de gestión</v>
      </c>
    </row>
    <row r="45" spans="1:3" ht="63" hidden="1" x14ac:dyDescent="0.25">
      <c r="A45" s="13" t="s">
        <v>326</v>
      </c>
      <c r="B45" s="13" t="s">
        <v>154</v>
      </c>
      <c r="C45" s="10" t="str">
        <f>+Q32</f>
        <v>Informe de gestión semestral</v>
      </c>
    </row>
    <row r="46" spans="1:3" ht="19.5" hidden="1" thickBot="1" x14ac:dyDescent="0.3">
      <c r="A46" s="208" t="s">
        <v>322</v>
      </c>
      <c r="B46" s="208"/>
      <c r="C46" s="15">
        <f>+SUM(C37,C38,C39,C40,C41,C42,C43)/7</f>
        <v>0.66666666666666663</v>
      </c>
    </row>
    <row r="47" spans="1:3" ht="15.75" hidden="1" customHeight="1" x14ac:dyDescent="0.25"/>
  </sheetData>
  <mergeCells count="25">
    <mergeCell ref="K9:K10"/>
    <mergeCell ref="B4:AB4"/>
    <mergeCell ref="B5:AB6"/>
    <mergeCell ref="B7:AB8"/>
    <mergeCell ref="B1:AB1"/>
    <mergeCell ref="B2:G2"/>
    <mergeCell ref="H2:X2"/>
    <mergeCell ref="Y2:AB2"/>
    <mergeCell ref="B3:AB3"/>
    <mergeCell ref="A46:B46"/>
    <mergeCell ref="AD9:AD10"/>
    <mergeCell ref="B27:B28"/>
    <mergeCell ref="B29:B30"/>
    <mergeCell ref="L9:O9"/>
    <mergeCell ref="R9:U9"/>
    <mergeCell ref="V9:Y9"/>
    <mergeCell ref="Z9:AC9"/>
    <mergeCell ref="B9:B10"/>
    <mergeCell ref="C9:J9"/>
    <mergeCell ref="B12:B15"/>
    <mergeCell ref="B16:B19"/>
    <mergeCell ref="B20:B22"/>
    <mergeCell ref="B24:B26"/>
    <mergeCell ref="P9:P10"/>
    <mergeCell ref="Q9:Q10"/>
  </mergeCells>
  <phoneticPr fontId="25" type="noConversion"/>
  <dataValidations count="5">
    <dataValidation type="list" allowBlank="1" showInputMessage="1" showErrorMessage="1" sqref="E27:E30 E20:E23" xr:uid="{488E2D5E-38E2-4595-A667-1FB92A371D4E}">
      <formula1>"Unidad,Porcentaje,Monetario"</formula1>
      <formula2>0</formula2>
    </dataValidation>
    <dataValidation type="list" allowBlank="1" showInputMessage="1" showErrorMessage="1" sqref="J20:J23 J27:J30" xr:uid="{A021C230-90E9-4ED9-AA0D-6EF72F54EDAE}">
      <formula1>"A,B,C"</formula1>
      <formula2>0</formula2>
    </dataValidation>
    <dataValidation type="list" allowBlank="1" showErrorMessage="1" sqref="E11:E14 E16:E19" xr:uid="{022A904F-9E7C-4916-9F0C-A91567AE3729}">
      <formula1>"Unidad,Porcentaje,Monetario"</formula1>
    </dataValidation>
    <dataValidation type="list" allowBlank="1" showInputMessage="1" showErrorMessage="1" sqref="E15 E24:E26 E31:E32" xr:uid="{7A34DA5B-DA37-4BAC-9024-205E516C8048}">
      <formula1>"Unidad,Porcentaje,Monetario"</formula1>
    </dataValidation>
    <dataValidation type="list" allowBlank="1" showInputMessage="1" showErrorMessage="1" sqref="J24:J26 J31:J32 J15" xr:uid="{4B021815-1B74-4697-814C-0CF87FC4BE7F}">
      <formula1>"A,B,C"</formula1>
    </dataValidation>
  </dataValidations>
  <pageMargins left="0.7" right="0.7" top="0.75" bottom="0.75" header="0.3" footer="0.3"/>
  <pageSetup scale="38" fitToHeight="0" orientation="landscape" r:id="rId1"/>
  <rowBreaks count="3" manualBreakCount="3">
    <brk id="15" max="16383" man="1"/>
    <brk id="22" max="16383" man="1"/>
    <brk id="2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34000-4AE1-422B-8A7B-EF8C8DFD3C2C}">
  <sheetPr codeName="Hoja6">
    <pageSetUpPr fitToPage="1"/>
  </sheetPr>
  <dimension ref="A1:AD22"/>
  <sheetViews>
    <sheetView view="pageBreakPreview" topLeftCell="A5" zoomScale="60" zoomScaleNormal="60" workbookViewId="0">
      <selection activeCell="K11" sqref="K11"/>
    </sheetView>
  </sheetViews>
  <sheetFormatPr defaultColWidth="11.42578125" defaultRowHeight="15" x14ac:dyDescent="0.25"/>
  <cols>
    <col min="2" max="2" width="30.7109375" customWidth="1"/>
    <col min="3" max="4" width="25.7109375" customWidth="1"/>
    <col min="5" max="5" width="15.85546875" customWidth="1"/>
    <col min="6" max="6" width="23" hidden="1" customWidth="1"/>
    <col min="7" max="7" width="14.85546875" bestFit="1" customWidth="1"/>
    <col min="8" max="9" width="14.85546875" hidden="1" customWidth="1"/>
    <col min="10" max="10" width="17" customWidth="1"/>
    <col min="11" max="11" width="46.140625" bestFit="1" customWidth="1"/>
    <col min="12" max="14" width="20.7109375" customWidth="1"/>
    <col min="15" max="15" width="23.28515625" bestFit="1" customWidth="1"/>
    <col min="16" max="16" width="30.7109375" customWidth="1"/>
    <col min="17" max="17" width="8.42578125" hidden="1" customWidth="1"/>
    <col min="18" max="18" width="5.140625" hidden="1" customWidth="1"/>
    <col min="19" max="19" width="5.85546875" hidden="1" customWidth="1"/>
    <col min="20" max="20" width="5.7109375" hidden="1" customWidth="1"/>
    <col min="21" max="21" width="8.42578125" hidden="1" customWidth="1"/>
    <col min="22" max="22" width="5.140625" hidden="1" customWidth="1"/>
    <col min="23" max="23" width="7" hidden="1" customWidth="1"/>
    <col min="24" max="24" width="11" hidden="1" customWidth="1"/>
    <col min="25" max="25" width="8.42578125" hidden="1" customWidth="1"/>
    <col min="26" max="26" width="8" hidden="1" customWidth="1"/>
    <col min="27" max="27" width="10.5703125" hidden="1" customWidth="1"/>
    <col min="28" max="28" width="10" hidden="1" customWidth="1"/>
    <col min="29" max="29" width="8.42578125" hidden="1" customWidth="1"/>
    <col min="30" max="30" width="15.140625" hidden="1" customWidth="1"/>
  </cols>
  <sheetData>
    <row r="1" spans="2:30" ht="26.25" x14ac:dyDescent="0.25">
      <c r="B1" s="224" t="s">
        <v>388</v>
      </c>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1"/>
    </row>
    <row r="2" spans="2:30" ht="129.75" customHeight="1" x14ac:dyDescent="0.25">
      <c r="B2" s="225" t="s">
        <v>389</v>
      </c>
      <c r="C2" s="225"/>
      <c r="D2" s="225"/>
      <c r="E2" s="225"/>
      <c r="F2" s="225"/>
      <c r="G2" s="225"/>
      <c r="H2" s="225" t="s">
        <v>390</v>
      </c>
      <c r="I2" s="225"/>
      <c r="J2" s="225"/>
      <c r="K2" s="225"/>
      <c r="L2" s="225"/>
      <c r="M2" s="225"/>
      <c r="N2" s="225"/>
      <c r="O2" s="225"/>
      <c r="P2" s="225"/>
      <c r="Q2" s="225"/>
      <c r="R2" s="225"/>
      <c r="S2" s="225"/>
      <c r="T2" s="225"/>
      <c r="U2" s="225"/>
      <c r="V2" s="225"/>
      <c r="W2" s="225"/>
      <c r="X2" s="225"/>
      <c r="Y2" s="225" t="s">
        <v>391</v>
      </c>
      <c r="Z2" s="225"/>
      <c r="AA2" s="225"/>
      <c r="AB2" s="225"/>
      <c r="AC2" s="21"/>
    </row>
    <row r="3" spans="2:30" ht="26.25" x14ac:dyDescent="0.25">
      <c r="B3" s="226" t="s">
        <v>672</v>
      </c>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1"/>
    </row>
    <row r="4" spans="2:30" ht="15.75" x14ac:dyDescent="0.25">
      <c r="B4" s="222" t="s">
        <v>400</v>
      </c>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1"/>
    </row>
    <row r="5" spans="2:30" ht="15" customHeight="1" x14ac:dyDescent="0.25">
      <c r="B5" s="223" t="s">
        <v>393</v>
      </c>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1"/>
    </row>
    <row r="6" spans="2:30" ht="15" customHeight="1" x14ac:dyDescent="0.25">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1"/>
    </row>
    <row r="7" spans="2:30" ht="15" customHeight="1" x14ac:dyDescent="0.25">
      <c r="B7" s="223" t="s">
        <v>394</v>
      </c>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1"/>
    </row>
    <row r="8" spans="2:30" ht="15.75" customHeight="1" thickBot="1" x14ac:dyDescent="0.3">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1"/>
    </row>
    <row r="9" spans="2:30" ht="15.75" thickBot="1" x14ac:dyDescent="0.3">
      <c r="B9" s="210" t="s">
        <v>0</v>
      </c>
      <c r="C9" s="210" t="s">
        <v>1</v>
      </c>
      <c r="D9" s="210"/>
      <c r="E9" s="210"/>
      <c r="F9" s="215"/>
      <c r="G9" s="215"/>
      <c r="H9" s="215"/>
      <c r="I9" s="215"/>
      <c r="J9" s="210"/>
      <c r="K9" s="210" t="s">
        <v>404</v>
      </c>
      <c r="L9" s="219" t="s">
        <v>384</v>
      </c>
      <c r="M9" s="220"/>
      <c r="N9" s="220"/>
      <c r="O9" s="221"/>
      <c r="P9" s="210" t="s">
        <v>413</v>
      </c>
      <c r="Q9" s="229" t="s">
        <v>316</v>
      </c>
      <c r="R9" s="209" t="s">
        <v>52</v>
      </c>
      <c r="S9" s="209"/>
      <c r="T9" s="209"/>
      <c r="U9" s="209"/>
      <c r="V9" s="209" t="s">
        <v>53</v>
      </c>
      <c r="W9" s="209"/>
      <c r="X9" s="209"/>
      <c r="Y9" s="209"/>
      <c r="Z9" s="209" t="s">
        <v>54</v>
      </c>
      <c r="AA9" s="209"/>
      <c r="AB9" s="209"/>
      <c r="AC9" s="209"/>
      <c r="AD9" s="213" t="s">
        <v>179</v>
      </c>
    </row>
    <row r="10" spans="2:30" ht="26.25" thickBot="1" x14ac:dyDescent="0.3">
      <c r="B10" s="210"/>
      <c r="C10" s="22" t="s">
        <v>2</v>
      </c>
      <c r="D10" s="22" t="s">
        <v>3</v>
      </c>
      <c r="E10" s="22" t="s">
        <v>4</v>
      </c>
      <c r="F10" s="23" t="s">
        <v>395</v>
      </c>
      <c r="G10" s="23" t="s">
        <v>668</v>
      </c>
      <c r="H10" s="23" t="s">
        <v>312</v>
      </c>
      <c r="I10" s="23" t="s">
        <v>313</v>
      </c>
      <c r="J10" s="22" t="s">
        <v>5</v>
      </c>
      <c r="K10" s="210"/>
      <c r="L10" s="34" t="s">
        <v>669</v>
      </c>
      <c r="M10" s="34" t="s">
        <v>670</v>
      </c>
      <c r="N10" s="34" t="s">
        <v>671</v>
      </c>
      <c r="O10" s="23" t="s">
        <v>58</v>
      </c>
      <c r="P10" s="210"/>
      <c r="Q10" s="229"/>
      <c r="R10" s="34" t="s">
        <v>55</v>
      </c>
      <c r="S10" s="34" t="s">
        <v>56</v>
      </c>
      <c r="T10" s="34" t="s">
        <v>57</v>
      </c>
      <c r="U10" s="23" t="s">
        <v>58</v>
      </c>
      <c r="V10" s="34" t="s">
        <v>59</v>
      </c>
      <c r="W10" s="34" t="s">
        <v>60</v>
      </c>
      <c r="X10" s="34" t="s">
        <v>61</v>
      </c>
      <c r="Y10" s="23" t="s">
        <v>62</v>
      </c>
      <c r="Z10" s="34" t="s">
        <v>63</v>
      </c>
      <c r="AA10" s="34" t="s">
        <v>64</v>
      </c>
      <c r="AB10" s="34" t="s">
        <v>65</v>
      </c>
      <c r="AC10" s="23" t="s">
        <v>66</v>
      </c>
      <c r="AD10" s="213"/>
    </row>
    <row r="11" spans="2:30" ht="150" customHeight="1" thickBot="1" x14ac:dyDescent="0.3">
      <c r="B11" s="66" t="s">
        <v>167</v>
      </c>
      <c r="C11" s="67" t="s">
        <v>168</v>
      </c>
      <c r="D11" s="67" t="s">
        <v>169</v>
      </c>
      <c r="E11" s="35" t="s">
        <v>9</v>
      </c>
      <c r="F11" s="68">
        <v>17</v>
      </c>
      <c r="G11" s="68">
        <v>13</v>
      </c>
      <c r="H11" s="68">
        <v>14</v>
      </c>
      <c r="I11" s="68">
        <v>13</v>
      </c>
      <c r="J11" s="69" t="s">
        <v>10</v>
      </c>
      <c r="K11" s="70" t="s">
        <v>481</v>
      </c>
      <c r="L11" s="63">
        <v>0</v>
      </c>
      <c r="M11" s="63">
        <v>14</v>
      </c>
      <c r="N11" s="63">
        <v>0</v>
      </c>
      <c r="O11" s="64">
        <f>+IF($E11="Porcentaje",IF(AND(L11&lt;&gt;"",M11="",N11=""),L11,IF(AND(L11&lt;&gt;"",M11&lt;&gt;"",N11=""),M11,IF(AND(L11&lt;&gt;"",M11&lt;&gt;"",N11&lt;&gt;""),N11,0))),SUM(L11:N11))</f>
        <v>14</v>
      </c>
      <c r="P11" s="70" t="s">
        <v>477</v>
      </c>
      <c r="Q11" s="44">
        <f>+O11/F11</f>
        <v>0.82352941176470584</v>
      </c>
      <c r="R11" s="63">
        <v>0</v>
      </c>
      <c r="S11" s="63">
        <v>0</v>
      </c>
      <c r="T11" s="63">
        <v>0</v>
      </c>
      <c r="U11" s="64">
        <f>+IF($E11="Porcentaje",IF(AND(R11&lt;&gt;"",S11="",T11=""),R11,IF(AND(R11&lt;&gt;"",S11&lt;&gt;"",T11=""),S11,IF(AND(R11&lt;&gt;"",S11&lt;&gt;"",T11&lt;&gt;""),T11,0))),SUM(R11:T11))</f>
        <v>0</v>
      </c>
      <c r="V11" s="63">
        <v>0</v>
      </c>
      <c r="W11" s="63">
        <v>0</v>
      </c>
      <c r="X11" s="63">
        <v>0</v>
      </c>
      <c r="Y11" s="64">
        <f>+IF($E11="Porcentaje",IF(AND(V11&lt;&gt;"",W11="",X11=""),V11,IF(AND(V11&lt;&gt;"",W11&lt;&gt;"",X11=""),W11,IF(AND(V11&lt;&gt;"",W11&lt;&gt;"",X11&lt;&gt;""),X11,0))),SUM(V11:X11))</f>
        <v>0</v>
      </c>
      <c r="Z11" s="63">
        <v>0</v>
      </c>
      <c r="AA11" s="63">
        <v>0</v>
      </c>
      <c r="AB11" s="63">
        <v>0</v>
      </c>
      <c r="AC11" s="64">
        <f>+IF($E11="Porcentaje",IF(AND(Z11&lt;&gt;"",AA11="",AB11=""),Z11,IF(AND(Z11&lt;&gt;"",AA11&lt;&gt;"",AB11=""),AA11,IF(AND(Z11&lt;&gt;"",AA11&lt;&gt;"",AB11&lt;&gt;""),AB11,0))),SUM(Z11:AB11))</f>
        <v>0</v>
      </c>
      <c r="AD11" s="61" t="str">
        <f>+IFERROR(IF(#REF!="Porcentaje",IF(AND(COUNT(L11:N11)&gt;=0,COUNT(R11:T11)=0,COUNT(V11:X11)=0,COUNT(Z11:AB11)=0),O11,IF(AND(COUNT(L11:N11)&gt;=1,COUNT(R11:T11)&gt;=1,COUNT(V11:X11)=0,COUNT(Z11:AB11)=0),U11,IF(AND(COUNT(L11:N11)&gt;=1,COUNT(R11:T11)&gt;=1,COUNT(V11:X11)&gt;=1,COUNT(Z11:AB11)=0),Y11,IF(AND(COUNT(L11:N11)&gt;=1,COUNT(R11:T11)&gt;=1,COUNT(V11:X11)&gt;=1,COUNT(Z11:AB11)&gt;=1),AC11,"-")))),SUM(O11,U11,Y11,AC11)),"-")</f>
        <v>-</v>
      </c>
    </row>
    <row r="12" spans="2:30" ht="150" customHeight="1" thickBot="1" x14ac:dyDescent="0.3">
      <c r="B12" s="70" t="s">
        <v>170</v>
      </c>
      <c r="C12" s="71" t="s">
        <v>171</v>
      </c>
      <c r="D12" s="71" t="s">
        <v>172</v>
      </c>
      <c r="E12" s="35" t="s">
        <v>9</v>
      </c>
      <c r="F12" s="68">
        <v>12</v>
      </c>
      <c r="G12" s="68">
        <v>12</v>
      </c>
      <c r="H12" s="68">
        <v>12</v>
      </c>
      <c r="I12" s="68">
        <v>12</v>
      </c>
      <c r="J12" s="69" t="s">
        <v>10</v>
      </c>
      <c r="K12" s="70" t="s">
        <v>482</v>
      </c>
      <c r="L12" s="63">
        <v>4</v>
      </c>
      <c r="M12" s="63">
        <v>4</v>
      </c>
      <c r="N12" s="63">
        <v>3</v>
      </c>
      <c r="O12" s="64">
        <f>+IF($E12="Porcentaje",IF(AND(L12&lt;&gt;"",M12="",N12=""),L12,IF(AND(L12&lt;&gt;"",M12&lt;&gt;"",N12=""),M12,IF(AND(L12&lt;&gt;"",M12&lt;&gt;"",N12&lt;&gt;""),N12,0))),SUM(L12:N12))</f>
        <v>11</v>
      </c>
      <c r="P12" s="70" t="s">
        <v>478</v>
      </c>
      <c r="Q12" s="44">
        <f>+O12/F12</f>
        <v>0.91666666666666663</v>
      </c>
      <c r="R12" s="63">
        <v>0</v>
      </c>
      <c r="S12" s="63">
        <v>0</v>
      </c>
      <c r="T12" s="63">
        <v>0</v>
      </c>
      <c r="U12" s="64">
        <f>+IF($E12="Porcentaje",IF(AND(R12&lt;&gt;"",S12="",T12=""),R12,IF(AND(R12&lt;&gt;"",S12&lt;&gt;"",T12=""),S12,IF(AND(R12&lt;&gt;"",S12&lt;&gt;"",T12&lt;&gt;""),T12,0))),SUM(R12:T12))</f>
        <v>0</v>
      </c>
      <c r="V12" s="63">
        <v>0</v>
      </c>
      <c r="W12" s="63">
        <v>0</v>
      </c>
      <c r="X12" s="63">
        <v>0</v>
      </c>
      <c r="Y12" s="64">
        <f>+IF($E12="Porcentaje",IF(AND(V12&lt;&gt;"",W12="",X12=""),V12,IF(AND(V12&lt;&gt;"",W12&lt;&gt;"",X12=""),W12,IF(AND(V12&lt;&gt;"",W12&lt;&gt;"",X12&lt;&gt;""),X12,0))),SUM(V12:X12))</f>
        <v>0</v>
      </c>
      <c r="Z12" s="63">
        <v>0</v>
      </c>
      <c r="AA12" s="63">
        <v>0</v>
      </c>
      <c r="AB12" s="63">
        <v>0</v>
      </c>
      <c r="AC12" s="64">
        <f>+IF($E12="Porcentaje",IF(AND(Z12&lt;&gt;"",AA12="",AB12=""),Z12,IF(AND(Z12&lt;&gt;"",AA12&lt;&gt;"",AB12=""),AA12,IF(AND(Z12&lt;&gt;"",AA12&lt;&gt;"",AB12&lt;&gt;""),AB12,0))),SUM(Z12:AB12))</f>
        <v>0</v>
      </c>
      <c r="AD12" s="61" t="str">
        <f>+IFERROR(IF(#REF!="Porcentaje",IF(AND(COUNT(L12:N12)&gt;=0,COUNT(R12:T12)=0,COUNT(V12:X12)=0,COUNT(Z12:AB12)=0),O12,IF(AND(COUNT(L12:N12)&gt;=1,COUNT(R12:T12)&gt;=1,COUNT(V12:X12)=0,COUNT(Z12:AB12)=0),U12,IF(AND(COUNT(L12:N12)&gt;=1,COUNT(R12:T12)&gt;=1,COUNT(V12:X12)&gt;=1,COUNT(Z12:AB12)=0),Y12,IF(AND(COUNT(L12:N12)&gt;=1,COUNT(R12:T12)&gt;=1,COUNT(V12:X12)&gt;=1,COUNT(Z12:AB12)&gt;=1),AC12,"-")))),SUM(O12,U12,Y12,AC12)),"-")</f>
        <v>-</v>
      </c>
    </row>
    <row r="13" spans="2:30" ht="150" customHeight="1" thickBot="1" x14ac:dyDescent="0.3">
      <c r="B13" s="66" t="s">
        <v>173</v>
      </c>
      <c r="C13" s="71" t="s">
        <v>174</v>
      </c>
      <c r="D13" s="72" t="s">
        <v>175</v>
      </c>
      <c r="E13" s="35" t="s">
        <v>9</v>
      </c>
      <c r="F13" s="68">
        <v>600</v>
      </c>
      <c r="G13" s="68">
        <v>650</v>
      </c>
      <c r="H13" s="68">
        <v>650</v>
      </c>
      <c r="I13" s="68">
        <v>650</v>
      </c>
      <c r="J13" s="69" t="s">
        <v>10</v>
      </c>
      <c r="K13" s="70" t="s">
        <v>483</v>
      </c>
      <c r="L13" s="63">
        <v>250</v>
      </c>
      <c r="M13" s="63">
        <v>250</v>
      </c>
      <c r="N13" s="63">
        <v>250</v>
      </c>
      <c r="O13" s="64">
        <f>+IF($E13="Porcentaje",IF(AND(L13&lt;&gt;"",M13="",N13=""),L13,IF(AND(L13&lt;&gt;"",M13&lt;&gt;"",N13=""),M13,IF(AND(L13&lt;&gt;"",M13&lt;&gt;"",N13&lt;&gt;""),N13,0))),SUM(L13:N13))</f>
        <v>750</v>
      </c>
      <c r="P13" s="70" t="s">
        <v>479</v>
      </c>
      <c r="Q13" s="44">
        <f>+O13/F13</f>
        <v>1.25</v>
      </c>
      <c r="R13" s="63">
        <v>0</v>
      </c>
      <c r="S13" s="63">
        <v>0</v>
      </c>
      <c r="T13" s="63">
        <v>0</v>
      </c>
      <c r="U13" s="64">
        <f>+IF($E13="Porcentaje",IF(AND(R13&lt;&gt;"",S13="",T13=""),R13,IF(AND(R13&lt;&gt;"",S13&lt;&gt;"",T13=""),S13,IF(AND(R13&lt;&gt;"",S13&lt;&gt;"",T13&lt;&gt;""),T13,0))),SUM(R13:T13))</f>
        <v>0</v>
      </c>
      <c r="V13" s="63">
        <v>0</v>
      </c>
      <c r="W13" s="63">
        <v>0</v>
      </c>
      <c r="X13" s="63">
        <v>0</v>
      </c>
      <c r="Y13" s="64">
        <f>+IF($E13="Porcentaje",IF(AND(V13&lt;&gt;"",W13="",X13=""),V13,IF(AND(V13&lt;&gt;"",W13&lt;&gt;"",X13=""),W13,IF(AND(V13&lt;&gt;"",W13&lt;&gt;"",X13&lt;&gt;""),X13,0))),SUM(V13:X13))</f>
        <v>0</v>
      </c>
      <c r="Z13" s="63">
        <v>0</v>
      </c>
      <c r="AA13" s="63">
        <v>0</v>
      </c>
      <c r="AB13" s="63">
        <v>0</v>
      </c>
      <c r="AC13" s="64">
        <f>+IF($E13="Porcentaje",IF(AND(Z13&lt;&gt;"",AA13="",AB13=""),Z13,IF(AND(Z13&lt;&gt;"",AA13&lt;&gt;"",AB13=""),AA13,IF(AND(Z13&lt;&gt;"",AA13&lt;&gt;"",AB13&lt;&gt;""),AB13,0))),SUM(Z13:AB13))</f>
        <v>0</v>
      </c>
      <c r="AD13" s="61" t="str">
        <f>+IFERROR(IF(#REF!="Porcentaje",IF(AND(COUNT(L13:N13)&gt;=0,COUNT(R13:T13)=0,COUNT(V13:X13)=0,COUNT(Z13:AB13)=0),O13,IF(AND(COUNT(L13:N13)&gt;=1,COUNT(R13:T13)&gt;=1,COUNT(V13:X13)=0,COUNT(Z13:AB13)=0),U13,IF(AND(COUNT(L13:N13)&gt;=1,COUNT(R13:T13)&gt;=1,COUNT(V13:X13)&gt;=1,COUNT(Z13:AB13)=0),Y13,IF(AND(COUNT(L13:N13)&gt;=1,COUNT(R13:T13)&gt;=1,COUNT(V13:X13)&gt;=1,COUNT(Z13:AB13)&gt;=1),AC13,"-")))),SUM(O13,U13,Y13,AC13)),"-")</f>
        <v>-</v>
      </c>
    </row>
    <row r="14" spans="2:30" ht="150" customHeight="1" thickBot="1" x14ac:dyDescent="0.3">
      <c r="B14" s="66" t="s">
        <v>176</v>
      </c>
      <c r="C14" s="71" t="s">
        <v>317</v>
      </c>
      <c r="D14" s="71" t="s">
        <v>177</v>
      </c>
      <c r="E14" s="35" t="s">
        <v>178</v>
      </c>
      <c r="F14" s="73">
        <v>26000000</v>
      </c>
      <c r="G14" s="68">
        <v>26000000</v>
      </c>
      <c r="H14" s="68">
        <v>24000000</v>
      </c>
      <c r="I14" s="68">
        <v>24000000</v>
      </c>
      <c r="J14" s="69" t="s">
        <v>10</v>
      </c>
      <c r="K14" s="70" t="s">
        <v>664</v>
      </c>
      <c r="L14" s="74" t="s">
        <v>673</v>
      </c>
      <c r="M14" s="74" t="s">
        <v>673</v>
      </c>
      <c r="N14" s="74" t="s">
        <v>673</v>
      </c>
      <c r="O14" s="75">
        <f>+IF($E14="Porcentaje",IF(AND(L14&lt;&gt;"",M14="",N14=""),L14,IF(AND(L14&lt;&gt;"",M14&lt;&gt;"",N14=""),M14,IF(AND(L14&lt;&gt;"",M14&lt;&gt;"",N14&lt;&gt;""),N14,0))),SUM(L14:N14))</f>
        <v>0</v>
      </c>
      <c r="P14" s="70" t="s">
        <v>480</v>
      </c>
      <c r="Q14" s="44">
        <f>+O14/F14</f>
        <v>0</v>
      </c>
      <c r="R14" s="63">
        <v>0</v>
      </c>
      <c r="S14" s="63">
        <v>0</v>
      </c>
      <c r="T14" s="63">
        <v>0</v>
      </c>
      <c r="U14" s="75">
        <f>+IF($E14="Porcentaje",IF(AND(R14&lt;&gt;"",S14="",T14=""),R14,IF(AND(R14&lt;&gt;"",S14&lt;&gt;"",T14=""),S14,IF(AND(R14&lt;&gt;"",S14&lt;&gt;"",T14&lt;&gt;""),T14,0))),SUM(R14:T14))</f>
        <v>0</v>
      </c>
      <c r="V14" s="63">
        <v>0</v>
      </c>
      <c r="W14" s="63">
        <v>0</v>
      </c>
      <c r="X14" s="63">
        <v>0</v>
      </c>
      <c r="Y14" s="75">
        <f>+IF($E14="Porcentaje",IF(AND(V14&lt;&gt;"",W14="",X14=""),V14,IF(AND(V14&lt;&gt;"",W14&lt;&gt;"",X14=""),W14,IF(AND(V14&lt;&gt;"",W14&lt;&gt;"",X14&lt;&gt;""),X14,0))),SUM(V14:X14))</f>
        <v>0</v>
      </c>
      <c r="Z14" s="63">
        <v>0</v>
      </c>
      <c r="AA14" s="63">
        <v>0</v>
      </c>
      <c r="AB14" s="63">
        <v>0</v>
      </c>
      <c r="AC14" s="75">
        <f>+IF($E14="Porcentaje",IF(AND(Z14&lt;&gt;"",AA14="",AB14=""),Z14,IF(AND(Z14&lt;&gt;"",AA14&lt;&gt;"",AB14=""),AA14,IF(AND(Z14&lt;&gt;"",AA14&lt;&gt;"",AB14&lt;&gt;""),AB14,0))),SUM(Z14:AB14))</f>
        <v>0</v>
      </c>
      <c r="AD14" s="65" t="str">
        <f>+IFERROR(IF(#REF!="Porcentaje",IF(AND(COUNT(L14:N14)&gt;=0,COUNT(R14:T14)=0,COUNT(V14:X14)=0,COUNT(Z14:AB14)=0),O14,IF(AND(COUNT(L14:N14)&gt;=1,COUNT(R14:T14)&gt;=1,COUNT(V14:X14)=0,COUNT(Z14:AB14)=0),U14,IF(AND(COUNT(L14:N14)&gt;=1,COUNT(R14:T14)&gt;=1,COUNT(V14:X14)&gt;=1,COUNT(Z14:AB14)=0),Y14,IF(AND(COUNT(L14:N14)&gt;=1,COUNT(R14:T14)&gt;=1,COUNT(V14:X14)&gt;=1,COUNT(Z14:AB14)&gt;=1),AC14,"-")))),SUM(O14,U14,Y14,AC14)),"-")</f>
        <v>-</v>
      </c>
    </row>
    <row r="17" spans="1:3" ht="18.75" hidden="1" x14ac:dyDescent="0.25">
      <c r="A17" s="12" t="s">
        <v>318</v>
      </c>
      <c r="B17" s="12" t="s">
        <v>320</v>
      </c>
      <c r="C17" s="12" t="s">
        <v>321</v>
      </c>
    </row>
    <row r="18" spans="1:3" ht="110.25" hidden="1" x14ac:dyDescent="0.25">
      <c r="A18" s="13" t="s">
        <v>324</v>
      </c>
      <c r="B18" s="13" t="s">
        <v>167</v>
      </c>
      <c r="C18" s="10">
        <f>+Q11</f>
        <v>0.82352941176470584</v>
      </c>
    </row>
    <row r="19" spans="1:3" ht="63" hidden="1" x14ac:dyDescent="0.25">
      <c r="A19" s="14" t="s">
        <v>324</v>
      </c>
      <c r="B19" s="14" t="s">
        <v>170</v>
      </c>
      <c r="C19" s="11">
        <f t="shared" ref="C19" si="0">+Q12</f>
        <v>0.91666666666666663</v>
      </c>
    </row>
    <row r="20" spans="1:3" ht="78.75" hidden="1" x14ac:dyDescent="0.25">
      <c r="A20" s="13" t="s">
        <v>324</v>
      </c>
      <c r="B20" s="13" t="s">
        <v>173</v>
      </c>
      <c r="C20" s="11">
        <v>1</v>
      </c>
    </row>
    <row r="21" spans="1:3" ht="63" hidden="1" x14ac:dyDescent="0.25">
      <c r="A21" s="14" t="s">
        <v>324</v>
      </c>
      <c r="B21" s="14" t="s">
        <v>176</v>
      </c>
      <c r="C21" s="11">
        <v>1</v>
      </c>
    </row>
    <row r="22" spans="1:3" ht="19.5" hidden="1" thickBot="1" x14ac:dyDescent="0.3">
      <c r="A22" s="208" t="s">
        <v>322</v>
      </c>
      <c r="B22" s="208"/>
      <c r="C22" s="15">
        <f>+SUM(C18:C21)/4</f>
        <v>0.93504901960784315</v>
      </c>
    </row>
  </sheetData>
  <mergeCells count="19">
    <mergeCell ref="B4:AB4"/>
    <mergeCell ref="B5:AB6"/>
    <mergeCell ref="B7:AB8"/>
    <mergeCell ref="B1:AB1"/>
    <mergeCell ref="B2:G2"/>
    <mergeCell ref="H2:X2"/>
    <mergeCell ref="Y2:AB2"/>
    <mergeCell ref="B3:AB3"/>
    <mergeCell ref="A22:B22"/>
    <mergeCell ref="AD9:AD10"/>
    <mergeCell ref="B9:B10"/>
    <mergeCell ref="C9:J9"/>
    <mergeCell ref="R9:U9"/>
    <mergeCell ref="V9:Y9"/>
    <mergeCell ref="Z9:AC9"/>
    <mergeCell ref="Q9:Q10"/>
    <mergeCell ref="P9:P10"/>
    <mergeCell ref="K9:K10"/>
    <mergeCell ref="L9:O9"/>
  </mergeCells>
  <phoneticPr fontId="25" type="noConversion"/>
  <dataValidations count="2">
    <dataValidation type="list" allowBlank="1" showInputMessage="1" showErrorMessage="1" sqref="J11:J14" xr:uid="{F107D6F3-AB2C-47F3-8045-1D34CBF24250}">
      <formula1>"A,B,C"</formula1>
    </dataValidation>
    <dataValidation type="list" allowBlank="1" showInputMessage="1" showErrorMessage="1" sqref="E11:E14" xr:uid="{9361BCE4-6095-40BB-AA00-F0916C7459EE}">
      <formula1>"Unidad,Porcentaje,Monetario"</formula1>
    </dataValidation>
  </dataValidations>
  <pageMargins left="0.7" right="0.7" top="0.75" bottom="0.75" header="0.3" footer="0.3"/>
  <pageSetup scale="4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A850-F4CD-49B7-89EE-4B7F89D475BD}">
  <sheetPr codeName="Hoja2"/>
  <dimension ref="A1:AC33"/>
  <sheetViews>
    <sheetView view="pageBreakPreview" topLeftCell="A4" zoomScale="60" zoomScaleNormal="70" workbookViewId="0">
      <selection activeCell="I15" sqref="I15"/>
    </sheetView>
  </sheetViews>
  <sheetFormatPr defaultColWidth="11.42578125" defaultRowHeight="15" x14ac:dyDescent="0.25"/>
  <cols>
    <col min="1" max="3" width="35.7109375" customWidth="1"/>
    <col min="4" max="4" width="14.5703125" customWidth="1"/>
    <col min="5" max="5" width="0" hidden="1" customWidth="1"/>
    <col min="6" max="6" width="12.7109375" customWidth="1"/>
    <col min="7" max="8" width="8.7109375" hidden="1" customWidth="1"/>
    <col min="9" max="9" width="14.5703125" customWidth="1"/>
    <col min="10" max="10" width="40.7109375" customWidth="1"/>
    <col min="11" max="14" width="15.7109375" customWidth="1"/>
    <col min="15" max="15" width="25.7109375" bestFit="1" customWidth="1"/>
    <col min="16" max="16" width="14.28515625" hidden="1" customWidth="1"/>
    <col min="17" max="19" width="5.7109375" hidden="1" customWidth="1"/>
    <col min="20" max="20" width="7.42578125" hidden="1" customWidth="1"/>
    <col min="21" max="21" width="5.7109375" hidden="1" customWidth="1"/>
    <col min="22" max="22" width="6.85546875" hidden="1" customWidth="1"/>
    <col min="23" max="23" width="11.140625" hidden="1" customWidth="1"/>
    <col min="24" max="24" width="7.42578125" hidden="1" customWidth="1"/>
    <col min="25" max="25" width="7.7109375" hidden="1" customWidth="1"/>
    <col min="26" max="26" width="10.42578125" hidden="1" customWidth="1"/>
    <col min="27" max="27" width="10" hidden="1" customWidth="1"/>
    <col min="28" max="28" width="7.42578125" hidden="1" customWidth="1"/>
    <col min="29" max="29" width="1.85546875" hidden="1" customWidth="1"/>
  </cols>
  <sheetData>
    <row r="1" spans="1:29" ht="26.25" x14ac:dyDescent="0.25">
      <c r="A1" s="224" t="s">
        <v>388</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1"/>
    </row>
    <row r="2" spans="1:29" ht="129.75" customHeight="1" x14ac:dyDescent="0.25">
      <c r="A2" s="272" t="s">
        <v>674</v>
      </c>
      <c r="B2" s="272"/>
      <c r="C2" s="272"/>
      <c r="D2" s="272"/>
      <c r="E2" s="272"/>
      <c r="F2" s="272"/>
      <c r="G2" s="225" t="s">
        <v>390</v>
      </c>
      <c r="H2" s="225"/>
      <c r="I2" s="225"/>
      <c r="J2" s="225"/>
      <c r="K2" s="225"/>
      <c r="L2" s="225"/>
      <c r="M2" s="225"/>
      <c r="N2" s="225"/>
      <c r="O2" s="225"/>
      <c r="P2" s="225"/>
      <c r="Q2" s="225"/>
      <c r="R2" s="225"/>
      <c r="S2" s="225"/>
      <c r="T2" s="225"/>
      <c r="U2" s="225"/>
      <c r="V2" s="225"/>
      <c r="W2" s="225"/>
      <c r="X2" s="225" t="s">
        <v>391</v>
      </c>
      <c r="Y2" s="225"/>
      <c r="Z2" s="225"/>
      <c r="AA2" s="225"/>
      <c r="AB2" s="21"/>
    </row>
    <row r="3" spans="1:29" ht="26.25" x14ac:dyDescent="0.25">
      <c r="A3" s="226" t="s">
        <v>672</v>
      </c>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1"/>
    </row>
    <row r="4" spans="1:29" ht="25.5" customHeight="1" x14ac:dyDescent="0.25">
      <c r="A4" s="222" t="s">
        <v>396</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1"/>
    </row>
    <row r="5" spans="1:29" ht="15" customHeight="1" x14ac:dyDescent="0.25">
      <c r="A5" s="223" t="s">
        <v>393</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1"/>
    </row>
    <row r="6" spans="1:29" ht="39.75" customHeight="1" x14ac:dyDescent="0.25">
      <c r="A6" s="223"/>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1"/>
    </row>
    <row r="7" spans="1:29" ht="15" customHeight="1" x14ac:dyDescent="0.25">
      <c r="A7" s="223" t="s">
        <v>394</v>
      </c>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1"/>
    </row>
    <row r="8" spans="1:29" ht="15.75" customHeight="1" thickBot="1" x14ac:dyDescent="0.3">
      <c r="A8" s="223"/>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1"/>
    </row>
    <row r="9" spans="1:29" ht="15.75" customHeight="1" thickBot="1" x14ac:dyDescent="0.3">
      <c r="A9" s="210" t="s">
        <v>0</v>
      </c>
      <c r="B9" s="210" t="s">
        <v>1</v>
      </c>
      <c r="C9" s="210"/>
      <c r="D9" s="210"/>
      <c r="E9" s="215"/>
      <c r="F9" s="215"/>
      <c r="G9" s="215"/>
      <c r="H9" s="215"/>
      <c r="I9" s="210"/>
      <c r="J9" s="210" t="s">
        <v>404</v>
      </c>
      <c r="K9" s="219" t="s">
        <v>384</v>
      </c>
      <c r="L9" s="220"/>
      <c r="M9" s="220"/>
      <c r="N9" s="221"/>
      <c r="O9" s="210" t="s">
        <v>413</v>
      </c>
      <c r="P9" s="229" t="s">
        <v>314</v>
      </c>
      <c r="Q9" s="209" t="s">
        <v>52</v>
      </c>
      <c r="R9" s="209"/>
      <c r="S9" s="209"/>
      <c r="T9" s="209"/>
      <c r="U9" s="209" t="s">
        <v>53</v>
      </c>
      <c r="V9" s="209"/>
      <c r="W9" s="209"/>
      <c r="X9" s="209"/>
      <c r="Y9" s="209" t="s">
        <v>54</v>
      </c>
      <c r="Z9" s="209"/>
      <c r="AA9" s="209"/>
      <c r="AB9" s="209"/>
      <c r="AC9" s="213" t="s">
        <v>179</v>
      </c>
    </row>
    <row r="10" spans="1:29" ht="26.25" thickBot="1" x14ac:dyDescent="0.3">
      <c r="A10" s="210"/>
      <c r="B10" s="22" t="s">
        <v>2</v>
      </c>
      <c r="C10" s="22" t="s">
        <v>3</v>
      </c>
      <c r="D10" s="22" t="s">
        <v>4</v>
      </c>
      <c r="E10" s="23" t="s">
        <v>395</v>
      </c>
      <c r="F10" s="23" t="s">
        <v>668</v>
      </c>
      <c r="G10" s="23" t="s">
        <v>312</v>
      </c>
      <c r="H10" s="23" t="s">
        <v>313</v>
      </c>
      <c r="I10" s="22" t="s">
        <v>5</v>
      </c>
      <c r="J10" s="210"/>
      <c r="K10" s="34" t="s">
        <v>669</v>
      </c>
      <c r="L10" s="34" t="s">
        <v>670</v>
      </c>
      <c r="M10" s="34" t="s">
        <v>671</v>
      </c>
      <c r="N10" s="23" t="s">
        <v>58</v>
      </c>
      <c r="O10" s="210"/>
      <c r="P10" s="229"/>
      <c r="Q10" s="34" t="s">
        <v>55</v>
      </c>
      <c r="R10" s="34" t="s">
        <v>56</v>
      </c>
      <c r="S10" s="34" t="s">
        <v>57</v>
      </c>
      <c r="T10" s="23" t="s">
        <v>58</v>
      </c>
      <c r="U10" s="34" t="s">
        <v>59</v>
      </c>
      <c r="V10" s="34" t="s">
        <v>60</v>
      </c>
      <c r="W10" s="34" t="s">
        <v>61</v>
      </c>
      <c r="X10" s="23" t="s">
        <v>62</v>
      </c>
      <c r="Y10" s="34" t="s">
        <v>63</v>
      </c>
      <c r="Z10" s="34" t="s">
        <v>64</v>
      </c>
      <c r="AA10" s="34" t="s">
        <v>65</v>
      </c>
      <c r="AB10" s="23" t="s">
        <v>66</v>
      </c>
      <c r="AC10" s="213"/>
    </row>
    <row r="11" spans="1:29" ht="84.95" customHeight="1" thickBot="1" x14ac:dyDescent="0.3">
      <c r="A11" s="218" t="s">
        <v>86</v>
      </c>
      <c r="B11" s="271" t="s">
        <v>87</v>
      </c>
      <c r="C11" s="35" t="s">
        <v>88</v>
      </c>
      <c r="D11" s="35" t="s">
        <v>46</v>
      </c>
      <c r="E11" s="36">
        <v>1</v>
      </c>
      <c r="F11" s="36">
        <v>1</v>
      </c>
      <c r="G11" s="36">
        <v>1</v>
      </c>
      <c r="H11" s="36">
        <v>1</v>
      </c>
      <c r="I11" s="35" t="s">
        <v>10</v>
      </c>
      <c r="J11" s="95" t="s">
        <v>427</v>
      </c>
      <c r="K11" s="37">
        <v>1</v>
      </c>
      <c r="L11" s="37">
        <v>1</v>
      </c>
      <c r="M11" s="37">
        <v>1</v>
      </c>
      <c r="N11" s="38">
        <f>+IF($D11="Porcentaje",IF(AND(K11&lt;&gt;"",L11="",M11=""),K11,IF(AND(K11&lt;&gt;"",L11&lt;&gt;"",M11=""),L11,IF(AND(K11&lt;&gt;"",L11&lt;&gt;"",M11&lt;&gt;""),M11,0))),SUM(K11:M11))</f>
        <v>1</v>
      </c>
      <c r="O11" s="39" t="s">
        <v>424</v>
      </c>
      <c r="P11" s="38">
        <f>+N11/E11</f>
        <v>1</v>
      </c>
      <c r="Q11" s="37">
        <v>0</v>
      </c>
      <c r="R11" s="37">
        <v>0</v>
      </c>
      <c r="S11" s="37">
        <v>0</v>
      </c>
      <c r="T11" s="38">
        <f>+IF($D11="Porcentaje",IF(AND(Q11&lt;&gt;"",R11="",S11=""),Q11,IF(AND(Q11&lt;&gt;"",R11&lt;&gt;"",S11=""),R11,IF(AND(Q11&lt;&gt;"",R11&lt;&gt;"",S11&lt;&gt;""),S11,0))),SUM(Q11:S11))</f>
        <v>0</v>
      </c>
      <c r="U11" s="37">
        <v>0</v>
      </c>
      <c r="V11" s="37">
        <v>0</v>
      </c>
      <c r="W11" s="37">
        <v>0</v>
      </c>
      <c r="X11" s="38">
        <f>+IF($D11="Porcentaje",IF(AND(U11&lt;&gt;"",V11="",W11=""),U11,IF(AND(U11&lt;&gt;"",V11&lt;&gt;"",W11=""),V11,IF(AND(U11&lt;&gt;"",V11&lt;&gt;"",W11&lt;&gt;""),W11,0))),SUM(U11:W11))</f>
        <v>0</v>
      </c>
      <c r="Y11" s="37">
        <v>0</v>
      </c>
      <c r="Z11" s="37">
        <v>0</v>
      </c>
      <c r="AA11" s="37">
        <v>0</v>
      </c>
      <c r="AB11" s="38">
        <f>+IF($D11="Porcentaje",IF(AND(Y11&lt;&gt;"",Z11="",AA11=""),Y11,IF(AND(Y11&lt;&gt;"",Z11&lt;&gt;"",AA11=""),Z11,IF(AND(Y11&lt;&gt;"",Z11&lt;&gt;"",AA11&lt;&gt;""),AA11,0))),SUM(Y11:AA11))</f>
        <v>0</v>
      </c>
      <c r="AC11" s="32" t="str">
        <f>+IFERROR(IF(#REF!="Porcentaje",IF(AND(COUNT(K11:M11)&gt;=0,COUNT(Q11:S11)=0,COUNT(U11:W11)=0,COUNT(Y11:AA11)=0),N11,IF(AND(COUNT(K11:M11)&gt;=1,COUNT(Q11:S11)&gt;=1,COUNT(U11:W11)=0,COUNT(Y11:AA11)=0),T11,IF(AND(COUNT(K11:M11)&gt;=1,COUNT(Q11:S11)&gt;=1,COUNT(U11:W11)&gt;=1,COUNT(Y11:AA11)=0),X11,IF(AND(COUNT(K11:M11)&gt;=1,COUNT(Q11:S11)&gt;=1,COUNT(U11:W11)&gt;=1,COUNT(Y11:AA11)&gt;=1),AB11,"-")))),SUM(N11,T11,X11,AB11)),"-")</f>
        <v>-</v>
      </c>
    </row>
    <row r="12" spans="1:29" ht="84.95" customHeight="1" thickBot="1" x14ac:dyDescent="0.3">
      <c r="A12" s="218"/>
      <c r="B12" s="271"/>
      <c r="C12" s="35" t="s">
        <v>89</v>
      </c>
      <c r="D12" s="35" t="s">
        <v>46</v>
      </c>
      <c r="E12" s="36">
        <v>1</v>
      </c>
      <c r="F12" s="36">
        <v>1</v>
      </c>
      <c r="G12" s="36">
        <v>1</v>
      </c>
      <c r="H12" s="36">
        <v>1</v>
      </c>
      <c r="I12" s="35" t="s">
        <v>10</v>
      </c>
      <c r="J12" s="95" t="s">
        <v>429</v>
      </c>
      <c r="K12" s="37">
        <v>1</v>
      </c>
      <c r="L12" s="37">
        <v>1</v>
      </c>
      <c r="M12" s="37">
        <v>1</v>
      </c>
      <c r="N12" s="38">
        <f>+IF($D12="Porcentaje",IF(AND(K12&lt;&gt;"",L12="",M12=""),K12,IF(AND(K12&lt;&gt;"",L12&lt;&gt;"",M12=""),L12,IF(AND(K12&lt;&gt;"",L12&lt;&gt;"",M12&lt;&gt;""),M12,0))),SUM(K12:M12))</f>
        <v>1</v>
      </c>
      <c r="O12" s="39" t="s">
        <v>425</v>
      </c>
      <c r="P12" s="38">
        <f>+N12/E12</f>
        <v>1</v>
      </c>
      <c r="Q12" s="37">
        <v>0</v>
      </c>
      <c r="R12" s="37">
        <v>0</v>
      </c>
      <c r="S12" s="37">
        <v>0</v>
      </c>
      <c r="T12" s="38">
        <f>+IF($D12="Porcentaje",IF(AND(Q12&lt;&gt;"",R12="",S12=""),Q12,IF(AND(Q12&lt;&gt;"",R12&lt;&gt;"",S12=""),R12,IF(AND(Q12&lt;&gt;"",R12&lt;&gt;"",S12&lt;&gt;""),S12,0))),SUM(Q12:S12))</f>
        <v>0</v>
      </c>
      <c r="U12" s="37">
        <v>0</v>
      </c>
      <c r="V12" s="37">
        <v>0</v>
      </c>
      <c r="W12" s="37">
        <v>0</v>
      </c>
      <c r="X12" s="38">
        <f>+IF($D12="Porcentaje",IF(AND(U12&lt;&gt;"",V12="",W12=""),U12,IF(AND(U12&lt;&gt;"",V12&lt;&gt;"",W12=""),V12,IF(AND(U12&lt;&gt;"",V12&lt;&gt;"",W12&lt;&gt;""),W12,0))),SUM(U12:W12))</f>
        <v>0</v>
      </c>
      <c r="Y12" s="37">
        <v>0</v>
      </c>
      <c r="Z12" s="37">
        <v>0</v>
      </c>
      <c r="AA12" s="37">
        <v>0</v>
      </c>
      <c r="AB12" s="38">
        <f>+IF($D12="Porcentaje",IF(AND(Y12&lt;&gt;"",Z12="",AA12=""),Y12,IF(AND(Y12&lt;&gt;"",Z12&lt;&gt;"",AA12=""),Z12,IF(AND(Y12&lt;&gt;"",Z12&lt;&gt;"",AA12&lt;&gt;""),AA12,0))),SUM(Y12:AA12))</f>
        <v>0</v>
      </c>
      <c r="AC12" s="32" t="str">
        <f>+IFERROR(IF(#REF!="Porcentaje",IF(AND(COUNT(K12:M12)&gt;=0,COUNT(Q12:S12)=0,COUNT(U12:W12)=0,COUNT(Y12:AA12)=0),N12,IF(AND(COUNT(K12:M12)&gt;=1,COUNT(Q12:S12)&gt;=1,COUNT(U12:W12)=0,COUNT(Y12:AA12)=0),T12,IF(AND(COUNT(K12:M12)&gt;=1,COUNT(Q12:S12)&gt;=1,COUNT(U12:W12)&gt;=1,COUNT(Y12:AA12)=0),X12,IF(AND(COUNT(K12:M12)&gt;=1,COUNT(Q12:S12)&gt;=1,COUNT(U12:W12)&gt;=1,COUNT(Y12:AA12)&gt;=1),AB12,"-")))),SUM(N12,T12,X12,AB12)),"-")</f>
        <v>-</v>
      </c>
    </row>
    <row r="13" spans="1:29" ht="84.95" customHeight="1" thickBot="1" x14ac:dyDescent="0.3">
      <c r="A13" s="27" t="s">
        <v>90</v>
      </c>
      <c r="B13" s="39" t="s">
        <v>91</v>
      </c>
      <c r="C13" s="35" t="s">
        <v>92</v>
      </c>
      <c r="D13" s="35" t="s">
        <v>46</v>
      </c>
      <c r="E13" s="36">
        <v>0.25</v>
      </c>
      <c r="F13" s="36">
        <v>0.25</v>
      </c>
      <c r="G13" s="36">
        <v>0.75</v>
      </c>
      <c r="H13" s="36">
        <v>1</v>
      </c>
      <c r="I13" s="35" t="s">
        <v>10</v>
      </c>
      <c r="J13" s="27" t="s">
        <v>428</v>
      </c>
      <c r="K13" s="37">
        <v>8.3500000000000005E-2</v>
      </c>
      <c r="L13" s="37">
        <v>8.3500000000000005E-2</v>
      </c>
      <c r="M13" s="37">
        <v>8.3500000000000005E-2</v>
      </c>
      <c r="N13" s="38">
        <f>+SUM(K13:M13)</f>
        <v>0.2505</v>
      </c>
      <c r="O13" s="39" t="s">
        <v>426</v>
      </c>
      <c r="P13" s="38">
        <f>+N13/E13</f>
        <v>1.002</v>
      </c>
      <c r="Q13" s="37">
        <v>0</v>
      </c>
      <c r="R13" s="37">
        <v>0</v>
      </c>
      <c r="S13" s="37">
        <v>0</v>
      </c>
      <c r="T13" s="38">
        <f>+N13+(SUM(Q13:S13))</f>
        <v>0.2505</v>
      </c>
      <c r="U13" s="37">
        <v>0</v>
      </c>
      <c r="V13" s="37">
        <v>0</v>
      </c>
      <c r="W13" s="37">
        <v>0</v>
      </c>
      <c r="X13" s="38">
        <f>+T13+(SUM(U13:W13))</f>
        <v>0.2505</v>
      </c>
      <c r="Y13" s="37">
        <v>0</v>
      </c>
      <c r="Z13" s="37">
        <v>0</v>
      </c>
      <c r="AA13" s="37">
        <v>0</v>
      </c>
      <c r="AB13" s="38">
        <f>+X13+(SUM(Y13:AA13))</f>
        <v>0.2505</v>
      </c>
      <c r="AC13" s="32">
        <f>+AB13</f>
        <v>0.2505</v>
      </c>
    </row>
    <row r="16" spans="1:29" ht="18.75" hidden="1" x14ac:dyDescent="0.25">
      <c r="A16" s="12" t="s">
        <v>320</v>
      </c>
      <c r="B16" s="12" t="s">
        <v>321</v>
      </c>
    </row>
    <row r="17" spans="1:2" ht="47.25" hidden="1" x14ac:dyDescent="0.25">
      <c r="A17" s="13" t="s">
        <v>315</v>
      </c>
      <c r="B17" s="10">
        <f>+SUM(P11:P12)/2</f>
        <v>1</v>
      </c>
    </row>
    <row r="18" spans="1:2" ht="94.5" hidden="1" x14ac:dyDescent="0.25">
      <c r="A18" s="14" t="s">
        <v>90</v>
      </c>
      <c r="B18" s="11">
        <f>+P13</f>
        <v>1.002</v>
      </c>
    </row>
    <row r="19" spans="1:2" ht="19.5" hidden="1" thickBot="1" x14ac:dyDescent="0.3">
      <c r="A19" s="205"/>
      <c r="B19" s="15">
        <f>+ (B17+B18)/2</f>
        <v>1.0009999999999999</v>
      </c>
    </row>
    <row r="33" ht="59.25" customHeight="1" x14ac:dyDescent="0.25"/>
  </sheetData>
  <mergeCells count="20">
    <mergeCell ref="A4:AA4"/>
    <mergeCell ref="A5:AA6"/>
    <mergeCell ref="A7:AA8"/>
    <mergeCell ref="A1:AA1"/>
    <mergeCell ref="A2:F2"/>
    <mergeCell ref="G2:W2"/>
    <mergeCell ref="X2:AA2"/>
    <mergeCell ref="A3:AA3"/>
    <mergeCell ref="Y9:AB9"/>
    <mergeCell ref="AC9:AC10"/>
    <mergeCell ref="A9:A10"/>
    <mergeCell ref="B9:I9"/>
    <mergeCell ref="A11:A12"/>
    <mergeCell ref="B11:B12"/>
    <mergeCell ref="Q9:T9"/>
    <mergeCell ref="U9:X9"/>
    <mergeCell ref="P9:P10"/>
    <mergeCell ref="O9:O10"/>
    <mergeCell ref="J9:J10"/>
    <mergeCell ref="K9:N9"/>
  </mergeCells>
  <phoneticPr fontId="25" type="noConversion"/>
  <dataValidations count="2">
    <dataValidation type="list" allowBlank="1" showInputMessage="1" showErrorMessage="1" sqref="I11:I13" xr:uid="{9AEDF8E8-EBAA-4E31-A160-750B5A221EF0}">
      <formula1>"A,B,C"</formula1>
    </dataValidation>
    <dataValidation type="list" allowBlank="1" showInputMessage="1" showErrorMessage="1" sqref="D11:D13" xr:uid="{1C0E271E-FE87-4659-A04B-EEFE5E004560}">
      <formula1>"Unidad,Porcentaje,Monetario"</formula1>
    </dataValidation>
  </dataValidations>
  <pageMargins left="0.7" right="0.7" top="1.5" bottom="0.75" header="0.3" footer="0.3"/>
  <pageSetup paperSize="9" scale="4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84109-CA40-438F-B763-DB467DCE4BDA}">
  <sheetPr codeName="Hoja8">
    <pageSetUpPr fitToPage="1"/>
  </sheetPr>
  <dimension ref="A1:AD61"/>
  <sheetViews>
    <sheetView tabSelected="1" view="pageBreakPreview" topLeftCell="A28" zoomScale="69" zoomScaleNormal="70" zoomScaleSheetLayoutView="69" workbookViewId="0">
      <selection activeCell="B72" sqref="B72"/>
    </sheetView>
  </sheetViews>
  <sheetFormatPr defaultColWidth="11.42578125" defaultRowHeight="15" x14ac:dyDescent="0.25"/>
  <cols>
    <col min="1" max="1" width="13" bestFit="1" customWidth="1"/>
    <col min="2" max="2" width="45.7109375" customWidth="1"/>
    <col min="3" max="3" width="40.7109375" customWidth="1"/>
    <col min="4" max="4" width="20.7109375" customWidth="1"/>
    <col min="5" max="5" width="14.42578125" bestFit="1" customWidth="1"/>
    <col min="6" max="6" width="10" hidden="1" customWidth="1"/>
    <col min="7" max="7" width="8" customWidth="1"/>
    <col min="8" max="9" width="5.42578125" hidden="1" customWidth="1"/>
    <col min="10" max="10" width="14.5703125" customWidth="1"/>
    <col min="11" max="11" width="50.7109375" customWidth="1"/>
    <col min="12" max="15" width="10.7109375" customWidth="1"/>
    <col min="16" max="16" width="40.7109375" customWidth="1"/>
    <col min="17" max="17" width="11.28515625" hidden="1" customWidth="1"/>
    <col min="18" max="18" width="4.7109375" hidden="1" customWidth="1"/>
    <col min="19" max="19" width="5.42578125" hidden="1" customWidth="1"/>
    <col min="20" max="20" width="5" hidden="1" customWidth="1"/>
    <col min="21" max="21" width="7.28515625" hidden="1" customWidth="1"/>
    <col min="22" max="22" width="4.5703125" hidden="1" customWidth="1"/>
    <col min="23" max="23" width="6.42578125" hidden="1" customWidth="1"/>
    <col min="24" max="24" width="9.85546875" hidden="1" customWidth="1"/>
    <col min="25" max="26" width="7.28515625" hidden="1" customWidth="1"/>
    <col min="27" max="27" width="9.5703125" hidden="1" customWidth="1"/>
    <col min="28" max="28" width="8.7109375" hidden="1" customWidth="1"/>
    <col min="29" max="29" width="7.28515625" hidden="1" customWidth="1"/>
    <col min="30" max="30" width="9.7109375" hidden="1" customWidth="1"/>
  </cols>
  <sheetData>
    <row r="1" spans="2:30" ht="26.25" x14ac:dyDescent="0.25">
      <c r="B1" s="224" t="s">
        <v>388</v>
      </c>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1"/>
    </row>
    <row r="2" spans="2:30" ht="129.75" customHeight="1" x14ac:dyDescent="0.25">
      <c r="B2" s="225" t="s">
        <v>389</v>
      </c>
      <c r="C2" s="225"/>
      <c r="D2" s="225"/>
      <c r="E2" s="225"/>
      <c r="F2" s="225"/>
      <c r="G2" s="225"/>
      <c r="H2" s="225" t="s">
        <v>390</v>
      </c>
      <c r="I2" s="225"/>
      <c r="J2" s="225"/>
      <c r="K2" s="225"/>
      <c r="L2" s="225"/>
      <c r="M2" s="225"/>
      <c r="N2" s="225"/>
      <c r="O2" s="225"/>
      <c r="P2" s="225"/>
      <c r="Q2" s="225"/>
      <c r="R2" s="225"/>
      <c r="S2" s="225"/>
      <c r="T2" s="225"/>
      <c r="U2" s="225"/>
      <c r="V2" s="225"/>
      <c r="W2" s="225"/>
      <c r="X2" s="225"/>
      <c r="Y2" s="225" t="s">
        <v>391</v>
      </c>
      <c r="Z2" s="225"/>
      <c r="AA2" s="225"/>
      <c r="AB2" s="225"/>
      <c r="AC2" s="21"/>
    </row>
    <row r="3" spans="2:30" ht="26.25" x14ac:dyDescent="0.25">
      <c r="B3" s="226" t="s">
        <v>672</v>
      </c>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1"/>
    </row>
    <row r="4" spans="2:30" ht="15.75" x14ac:dyDescent="0.25">
      <c r="B4" s="222" t="s">
        <v>402</v>
      </c>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1"/>
    </row>
    <row r="5" spans="2:30" ht="15" customHeight="1" x14ac:dyDescent="0.25">
      <c r="B5" s="223" t="s">
        <v>393</v>
      </c>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1"/>
    </row>
    <row r="6" spans="2:30" ht="15" customHeight="1" x14ac:dyDescent="0.25">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1"/>
    </row>
    <row r="7" spans="2:30" ht="15" customHeight="1" x14ac:dyDescent="0.25">
      <c r="B7" s="223" t="s">
        <v>394</v>
      </c>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1"/>
    </row>
    <row r="8" spans="2:30" ht="15.75" customHeight="1" thickBot="1" x14ac:dyDescent="0.3">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1"/>
    </row>
    <row r="9" spans="2:30" ht="15.75" thickBot="1" x14ac:dyDescent="0.3">
      <c r="B9" s="266" t="s">
        <v>0</v>
      </c>
      <c r="C9" s="266" t="s">
        <v>1</v>
      </c>
      <c r="D9" s="266"/>
      <c r="E9" s="266"/>
      <c r="F9" s="266"/>
      <c r="G9" s="266"/>
      <c r="H9" s="266"/>
      <c r="I9" s="266"/>
      <c r="J9" s="266"/>
      <c r="K9" s="266" t="s">
        <v>404</v>
      </c>
      <c r="L9" s="267" t="s">
        <v>384</v>
      </c>
      <c r="M9" s="267"/>
      <c r="N9" s="267"/>
      <c r="O9" s="267"/>
      <c r="P9" s="266" t="s">
        <v>413</v>
      </c>
      <c r="Q9" s="269" t="s">
        <v>316</v>
      </c>
      <c r="R9" s="267" t="s">
        <v>52</v>
      </c>
      <c r="S9" s="267"/>
      <c r="T9" s="267"/>
      <c r="U9" s="267"/>
      <c r="V9" s="267" t="s">
        <v>53</v>
      </c>
      <c r="W9" s="267"/>
      <c r="X9" s="267"/>
      <c r="Y9" s="267"/>
      <c r="Z9" s="267" t="s">
        <v>54</v>
      </c>
      <c r="AA9" s="267"/>
      <c r="AB9" s="267"/>
      <c r="AC9" s="267"/>
      <c r="AD9" s="268" t="s">
        <v>179</v>
      </c>
    </row>
    <row r="10" spans="2:30" ht="26.25" thickBot="1" x14ac:dyDescent="0.3">
      <c r="B10" s="266"/>
      <c r="C10" s="83" t="s">
        <v>2</v>
      </c>
      <c r="D10" s="83" t="s">
        <v>3</v>
      </c>
      <c r="E10" s="83" t="s">
        <v>4</v>
      </c>
      <c r="F10" s="82" t="s">
        <v>395</v>
      </c>
      <c r="G10" s="82" t="s">
        <v>668</v>
      </c>
      <c r="H10" s="82" t="s">
        <v>312</v>
      </c>
      <c r="I10" s="82" t="s">
        <v>313</v>
      </c>
      <c r="J10" s="83" t="s">
        <v>5</v>
      </c>
      <c r="K10" s="266"/>
      <c r="L10" s="34" t="s">
        <v>669</v>
      </c>
      <c r="M10" s="34" t="s">
        <v>670</v>
      </c>
      <c r="N10" s="34" t="s">
        <v>671</v>
      </c>
      <c r="O10" s="23" t="s">
        <v>58</v>
      </c>
      <c r="P10" s="266"/>
      <c r="Q10" s="269"/>
      <c r="R10" s="84" t="s">
        <v>55</v>
      </c>
      <c r="S10" s="84" t="s">
        <v>56</v>
      </c>
      <c r="T10" s="84" t="s">
        <v>57</v>
      </c>
      <c r="U10" s="82" t="s">
        <v>58</v>
      </c>
      <c r="V10" s="84" t="s">
        <v>59</v>
      </c>
      <c r="W10" s="84" t="s">
        <v>60</v>
      </c>
      <c r="X10" s="84" t="s">
        <v>61</v>
      </c>
      <c r="Y10" s="82" t="s">
        <v>62</v>
      </c>
      <c r="Z10" s="84" t="s">
        <v>63</v>
      </c>
      <c r="AA10" s="84" t="s">
        <v>64</v>
      </c>
      <c r="AB10" s="84" t="s">
        <v>65</v>
      </c>
      <c r="AC10" s="82" t="s">
        <v>66</v>
      </c>
      <c r="AD10" s="268"/>
    </row>
    <row r="11" spans="2:30" ht="72" customHeight="1" thickBot="1" x14ac:dyDescent="0.3">
      <c r="B11" s="265" t="s">
        <v>186</v>
      </c>
      <c r="C11" s="265" t="s">
        <v>187</v>
      </c>
      <c r="D11" s="85" t="s">
        <v>188</v>
      </c>
      <c r="E11" s="85" t="s">
        <v>9</v>
      </c>
      <c r="F11" s="86">
        <v>4</v>
      </c>
      <c r="G11" s="86">
        <v>4</v>
      </c>
      <c r="H11" s="86">
        <v>5</v>
      </c>
      <c r="I11" s="86">
        <v>2</v>
      </c>
      <c r="J11" s="86" t="s">
        <v>10</v>
      </c>
      <c r="K11" s="270" t="s">
        <v>658</v>
      </c>
      <c r="L11" s="85">
        <v>2</v>
      </c>
      <c r="M11" s="85">
        <v>1</v>
      </c>
      <c r="N11" s="85">
        <v>1</v>
      </c>
      <c r="O11" s="87">
        <f t="shared" ref="O11:O29" si="0">+IF($E11="Porcentaje",IF(AND(L11&lt;&gt;"",M11="",N11=""),L11,IF(AND(L11&lt;&gt;"",M11&lt;&gt;"",N11=""),M11,IF(AND(L11&lt;&gt;"",M11&lt;&gt;"",N11&lt;&gt;""),N11,0))),SUM(L11:N11))</f>
        <v>4</v>
      </c>
      <c r="P11" s="265" t="s">
        <v>659</v>
      </c>
      <c r="Q11" s="88">
        <f t="shared" ref="Q11:Q29" si="1">+O11/F11</f>
        <v>1</v>
      </c>
      <c r="R11" s="85">
        <v>0</v>
      </c>
      <c r="S11" s="85">
        <v>0</v>
      </c>
      <c r="T11" s="85">
        <v>0</v>
      </c>
      <c r="U11" s="87">
        <f t="shared" ref="U11:U29" si="2">+IF($E11="Porcentaje",IF(AND(R11&lt;&gt;"",S11="",T11=""),R11,IF(AND(R11&lt;&gt;"",S11&lt;&gt;"",T11=""),S11,IF(AND(R11&lt;&gt;"",S11&lt;&gt;"",T11&lt;&gt;""),T11,0))),SUM(R11:T11))</f>
        <v>0</v>
      </c>
      <c r="V11" s="85">
        <v>0</v>
      </c>
      <c r="W11" s="85">
        <v>0</v>
      </c>
      <c r="X11" s="85">
        <v>0</v>
      </c>
      <c r="Y11" s="87">
        <f t="shared" ref="Y11:Y29" si="3">+IF($E11="Porcentaje",IF(AND(V11&lt;&gt;"",W11="",X11=""),V11,IF(AND(V11&lt;&gt;"",W11&lt;&gt;"",X11=""),W11,IF(AND(V11&lt;&gt;"",W11&lt;&gt;"",X11&lt;&gt;""),X11,0))),SUM(V11:X11))</f>
        <v>0</v>
      </c>
      <c r="Z11" s="85">
        <v>0</v>
      </c>
      <c r="AA11" s="85">
        <v>0</v>
      </c>
      <c r="AB11" s="85">
        <v>0</v>
      </c>
      <c r="AC11" s="87">
        <f t="shared" ref="AC11:AC29" si="4">+IF($E11="Porcentaje",IF(AND(Z11&lt;&gt;"",AA11="",AB11=""),Z11,IF(AND(Z11&lt;&gt;"",AA11&lt;&gt;"",AB11=""),AA11,IF(AND(Z11&lt;&gt;"",AA11&lt;&gt;"",AB11&lt;&gt;""),AB11,0))),SUM(Z11:AB11))</f>
        <v>0</v>
      </c>
      <c r="AD11" s="81" t="str">
        <f>+IFERROR(IF(#REF!="Porcentaje",IF(AND(COUNT(L11:N11)&gt;=0,COUNT(R11:T11)=0,COUNT(V11:X11)=0,COUNT(Z11:AB11)=0),O11,IF(AND(COUNT(L11:N11)&gt;=1,COUNT(R11:T11)&gt;=1,COUNT(V11:X11)=0,COUNT(Z11:AB11)=0),U11,IF(AND(COUNT(L11:N11)&gt;=1,COUNT(R11:T11)&gt;=1,COUNT(V11:X11)&gt;=1,COUNT(Z11:AB11)=0),Y11,IF(AND(COUNT(L11:N11)&gt;=1,COUNT(R11:T11)&gt;=1,COUNT(V11:X11)&gt;=1,COUNT(Z11:AB11)&gt;=1),AC11,"-")))),SUM(O11,U11,Y11,AC11)),"-")</f>
        <v>-</v>
      </c>
    </row>
    <row r="12" spans="2:30" ht="66" customHeight="1" thickBot="1" x14ac:dyDescent="0.3">
      <c r="B12" s="265"/>
      <c r="C12" s="265"/>
      <c r="D12" s="85" t="s">
        <v>189</v>
      </c>
      <c r="E12" s="85" t="s">
        <v>9</v>
      </c>
      <c r="F12" s="86">
        <v>140</v>
      </c>
      <c r="G12" s="86">
        <v>140</v>
      </c>
      <c r="H12" s="86">
        <v>175</v>
      </c>
      <c r="I12" s="86">
        <v>70</v>
      </c>
      <c r="J12" s="86" t="s">
        <v>10</v>
      </c>
      <c r="K12" s="270"/>
      <c r="L12" s="85">
        <v>69</v>
      </c>
      <c r="M12" s="85">
        <v>34</v>
      </c>
      <c r="N12" s="85">
        <v>31</v>
      </c>
      <c r="O12" s="87">
        <f t="shared" si="0"/>
        <v>134</v>
      </c>
      <c r="P12" s="265"/>
      <c r="Q12" s="88">
        <f t="shared" si="1"/>
        <v>0.95714285714285718</v>
      </c>
      <c r="R12" s="85">
        <v>0</v>
      </c>
      <c r="S12" s="85">
        <v>0</v>
      </c>
      <c r="T12" s="85">
        <v>0</v>
      </c>
      <c r="U12" s="87">
        <f t="shared" si="2"/>
        <v>0</v>
      </c>
      <c r="V12" s="85">
        <v>0</v>
      </c>
      <c r="W12" s="85">
        <v>0</v>
      </c>
      <c r="X12" s="85">
        <v>0</v>
      </c>
      <c r="Y12" s="87">
        <f t="shared" si="3"/>
        <v>0</v>
      </c>
      <c r="Z12" s="85">
        <v>0</v>
      </c>
      <c r="AA12" s="85">
        <v>0</v>
      </c>
      <c r="AB12" s="85">
        <v>0</v>
      </c>
      <c r="AC12" s="87">
        <f t="shared" si="4"/>
        <v>0</v>
      </c>
      <c r="AD12" s="81" t="str">
        <f>+IFERROR(IF(#REF!="Porcentaje",IF(AND(COUNT(L12:N12)&gt;=0,COUNT(R12:T12)=0,COUNT(V12:X12)=0,COUNT(Z12:AB12)=0),O12,IF(AND(COUNT(L12:N12)&gt;=1,COUNT(R12:T12)&gt;=1,COUNT(V12:X12)=0,COUNT(Z12:AB12)=0),U12,IF(AND(COUNT(L12:N12)&gt;=1,COUNT(R12:T12)&gt;=1,COUNT(V12:X12)&gt;=1,COUNT(Z12:AB12)=0),Y12,IF(AND(COUNT(L12:N12)&gt;=1,COUNT(R12:T12)&gt;=1,COUNT(V12:X12)&gt;=1,COUNT(Z12:AB12)&gt;=1),AC12,"-")))),SUM(O12,U12,Y12,AC12)),"-")</f>
        <v>-</v>
      </c>
    </row>
    <row r="13" spans="2:30" ht="54.95" customHeight="1" thickBot="1" x14ac:dyDescent="0.3">
      <c r="B13" s="265" t="s">
        <v>190</v>
      </c>
      <c r="C13" s="265" t="s">
        <v>191</v>
      </c>
      <c r="D13" s="85" t="s">
        <v>188</v>
      </c>
      <c r="E13" s="85" t="s">
        <v>9</v>
      </c>
      <c r="F13" s="86">
        <v>3</v>
      </c>
      <c r="G13" s="86">
        <v>3</v>
      </c>
      <c r="H13" s="86">
        <v>4</v>
      </c>
      <c r="I13" s="86">
        <v>2</v>
      </c>
      <c r="J13" s="86" t="s">
        <v>10</v>
      </c>
      <c r="K13" s="265" t="s">
        <v>490</v>
      </c>
      <c r="L13" s="85">
        <v>1</v>
      </c>
      <c r="M13" s="85">
        <v>1</v>
      </c>
      <c r="N13" s="85">
        <v>0</v>
      </c>
      <c r="O13" s="87">
        <f t="shared" si="0"/>
        <v>2</v>
      </c>
      <c r="P13" s="265" t="s">
        <v>497</v>
      </c>
      <c r="Q13" s="88">
        <f t="shared" si="1"/>
        <v>0.66666666666666663</v>
      </c>
      <c r="R13" s="85">
        <v>0</v>
      </c>
      <c r="S13" s="85">
        <v>0</v>
      </c>
      <c r="T13" s="85">
        <v>0</v>
      </c>
      <c r="U13" s="87">
        <f t="shared" si="2"/>
        <v>0</v>
      </c>
      <c r="V13" s="85">
        <v>0</v>
      </c>
      <c r="W13" s="85">
        <v>0</v>
      </c>
      <c r="X13" s="85">
        <v>0</v>
      </c>
      <c r="Y13" s="87">
        <f t="shared" si="3"/>
        <v>0</v>
      </c>
      <c r="Z13" s="85">
        <v>0</v>
      </c>
      <c r="AA13" s="85">
        <v>0</v>
      </c>
      <c r="AB13" s="85">
        <v>0</v>
      </c>
      <c r="AC13" s="87">
        <f t="shared" si="4"/>
        <v>0</v>
      </c>
      <c r="AD13" s="81" t="str">
        <f>+IFERROR(IF(#REF!="Porcentaje",IF(AND(COUNT(L13:N13)&gt;=0,COUNT(R13:T13)=0,COUNT(V13:X13)=0,COUNT(Z13:AB13)=0),O13,IF(AND(COUNT(L13:N13)&gt;=1,COUNT(R13:T13)&gt;=1,COUNT(V13:X13)=0,COUNT(Z13:AB13)=0),U13,IF(AND(COUNT(L13:N13)&gt;=1,COUNT(R13:T13)&gt;=1,COUNT(V13:X13)&gt;=1,COUNT(Z13:AB13)=0),Y13,IF(AND(COUNT(L13:N13)&gt;=1,COUNT(R13:T13)&gt;=1,COUNT(V13:X13)&gt;=1,COUNT(Z13:AB13)&gt;=1),AC13,"-")))),SUM(O13,U13,Y13,AC13)),"-")</f>
        <v>-</v>
      </c>
    </row>
    <row r="14" spans="2:30" ht="54.95" customHeight="1" thickBot="1" x14ac:dyDescent="0.3">
      <c r="B14" s="265"/>
      <c r="C14" s="265"/>
      <c r="D14" s="85" t="s">
        <v>192</v>
      </c>
      <c r="E14" s="85" t="s">
        <v>9</v>
      </c>
      <c r="F14" s="86">
        <v>105</v>
      </c>
      <c r="G14" s="86">
        <v>105</v>
      </c>
      <c r="H14" s="86">
        <v>140</v>
      </c>
      <c r="I14" s="86">
        <v>70</v>
      </c>
      <c r="J14" s="86" t="s">
        <v>10</v>
      </c>
      <c r="K14" s="265"/>
      <c r="L14" s="85">
        <v>37</v>
      </c>
      <c r="M14" s="85">
        <v>49</v>
      </c>
      <c r="N14" s="85">
        <v>0</v>
      </c>
      <c r="O14" s="87">
        <f t="shared" si="0"/>
        <v>86</v>
      </c>
      <c r="P14" s="265"/>
      <c r="Q14" s="88">
        <f t="shared" si="1"/>
        <v>0.81904761904761902</v>
      </c>
      <c r="R14" s="85">
        <v>0</v>
      </c>
      <c r="S14" s="85">
        <v>0</v>
      </c>
      <c r="T14" s="85">
        <v>0</v>
      </c>
      <c r="U14" s="87">
        <f t="shared" si="2"/>
        <v>0</v>
      </c>
      <c r="V14" s="85">
        <v>0</v>
      </c>
      <c r="W14" s="85">
        <v>0</v>
      </c>
      <c r="X14" s="85">
        <v>0</v>
      </c>
      <c r="Y14" s="87">
        <f t="shared" si="3"/>
        <v>0</v>
      </c>
      <c r="Z14" s="85">
        <v>0</v>
      </c>
      <c r="AA14" s="85">
        <v>0</v>
      </c>
      <c r="AB14" s="85">
        <v>0</v>
      </c>
      <c r="AC14" s="87">
        <f t="shared" si="4"/>
        <v>0</v>
      </c>
      <c r="AD14" s="81" t="str">
        <f>+IFERROR(IF(#REF!="Porcentaje",IF(AND(COUNT(L14:N14)&gt;=0,COUNT(R14:T14)=0,COUNT(V14:X14)=0,COUNT(Z14:AB14)=0),O14,IF(AND(COUNT(L14:N14)&gt;=1,COUNT(R14:T14)&gt;=1,COUNT(V14:X14)=0,COUNT(Z14:AB14)=0),U14,IF(AND(COUNT(L14:N14)&gt;=1,COUNT(R14:T14)&gt;=1,COUNT(V14:X14)&gt;=1,COUNT(Z14:AB14)=0),Y14,IF(AND(COUNT(L14:N14)&gt;=1,COUNT(R14:T14)&gt;=1,COUNT(V14:X14)&gt;=1,COUNT(Z14:AB14)&gt;=1),AC14,"-")))),SUM(O14,U14,Y14,AC14)),"-")</f>
        <v>-</v>
      </c>
    </row>
    <row r="15" spans="2:30" ht="54.95" customHeight="1" thickBot="1" x14ac:dyDescent="0.3">
      <c r="B15" s="265" t="s">
        <v>193</v>
      </c>
      <c r="C15" s="265" t="s">
        <v>194</v>
      </c>
      <c r="D15" s="85" t="s">
        <v>188</v>
      </c>
      <c r="E15" s="85" t="s">
        <v>9</v>
      </c>
      <c r="F15" s="86">
        <v>1</v>
      </c>
      <c r="G15" s="86">
        <v>1</v>
      </c>
      <c r="H15" s="86">
        <v>1</v>
      </c>
      <c r="I15" s="86">
        <v>0</v>
      </c>
      <c r="J15" s="86" t="s">
        <v>10</v>
      </c>
      <c r="K15" s="265" t="s">
        <v>491</v>
      </c>
      <c r="L15" s="85">
        <v>0</v>
      </c>
      <c r="M15" s="85">
        <v>0</v>
      </c>
      <c r="N15" s="85">
        <v>0</v>
      </c>
      <c r="O15" s="87">
        <f t="shared" si="0"/>
        <v>0</v>
      </c>
      <c r="P15" s="265" t="s">
        <v>498</v>
      </c>
      <c r="Q15" s="88">
        <f t="shared" si="1"/>
        <v>0</v>
      </c>
      <c r="R15" s="85">
        <v>0</v>
      </c>
      <c r="S15" s="85">
        <v>0</v>
      </c>
      <c r="T15" s="85">
        <v>0</v>
      </c>
      <c r="U15" s="87">
        <f t="shared" si="2"/>
        <v>0</v>
      </c>
      <c r="V15" s="85">
        <v>0</v>
      </c>
      <c r="W15" s="85">
        <v>0</v>
      </c>
      <c r="X15" s="85">
        <v>0</v>
      </c>
      <c r="Y15" s="87">
        <f t="shared" si="3"/>
        <v>0</v>
      </c>
      <c r="Z15" s="85">
        <v>0</v>
      </c>
      <c r="AA15" s="85">
        <v>0</v>
      </c>
      <c r="AB15" s="85">
        <v>0</v>
      </c>
      <c r="AC15" s="87">
        <f t="shared" si="4"/>
        <v>0</v>
      </c>
      <c r="AD15" s="81" t="str">
        <f>+IFERROR(IF(#REF!="Porcentaje",IF(AND(COUNT(L15:N15)&gt;=0,COUNT(R15:T15)=0,COUNT(V15:X15)=0,COUNT(Z15:AB15)=0),O15,IF(AND(COUNT(L15:N15)&gt;=1,COUNT(R15:T15)&gt;=1,COUNT(V15:X15)=0,COUNT(Z15:AB15)=0),U15,IF(AND(COUNT(L15:N15)&gt;=1,COUNT(R15:T15)&gt;=1,COUNT(V15:X15)&gt;=1,COUNT(Z15:AB15)=0),Y15,IF(AND(COUNT(L15:N15)&gt;=1,COUNT(R15:T15)&gt;=1,COUNT(V15:X15)&gt;=1,COUNT(Z15:AB15)&gt;=1),AC15,"-")))),SUM(O15,U15,Y15,AC15)),"-")</f>
        <v>-</v>
      </c>
    </row>
    <row r="16" spans="2:30" ht="54.95" customHeight="1" thickBot="1" x14ac:dyDescent="0.3">
      <c r="B16" s="265"/>
      <c r="C16" s="265"/>
      <c r="D16" s="85" t="s">
        <v>192</v>
      </c>
      <c r="E16" s="85" t="s">
        <v>9</v>
      </c>
      <c r="F16" s="86">
        <v>35</v>
      </c>
      <c r="G16" s="86">
        <v>35</v>
      </c>
      <c r="H16" s="86">
        <v>35</v>
      </c>
      <c r="I16" s="86">
        <v>0</v>
      </c>
      <c r="J16" s="86" t="s">
        <v>10</v>
      </c>
      <c r="K16" s="265"/>
      <c r="L16" s="85">
        <v>0</v>
      </c>
      <c r="M16" s="85">
        <v>0</v>
      </c>
      <c r="N16" s="85">
        <v>0</v>
      </c>
      <c r="O16" s="87">
        <f t="shared" si="0"/>
        <v>0</v>
      </c>
      <c r="P16" s="265"/>
      <c r="Q16" s="88">
        <f t="shared" si="1"/>
        <v>0</v>
      </c>
      <c r="R16" s="85">
        <v>0</v>
      </c>
      <c r="S16" s="85">
        <v>0</v>
      </c>
      <c r="T16" s="85">
        <v>0</v>
      </c>
      <c r="U16" s="87">
        <f t="shared" si="2"/>
        <v>0</v>
      </c>
      <c r="V16" s="85">
        <v>0</v>
      </c>
      <c r="W16" s="85">
        <v>0</v>
      </c>
      <c r="X16" s="85">
        <v>0</v>
      </c>
      <c r="Y16" s="87">
        <f t="shared" si="3"/>
        <v>0</v>
      </c>
      <c r="Z16" s="85">
        <v>0</v>
      </c>
      <c r="AA16" s="85">
        <v>0</v>
      </c>
      <c r="AB16" s="85">
        <v>0</v>
      </c>
      <c r="AC16" s="87">
        <f t="shared" si="4"/>
        <v>0</v>
      </c>
      <c r="AD16" s="81" t="str">
        <f>+IFERROR(IF(#REF!="Porcentaje",IF(AND(COUNT(L16:N16)&gt;=0,COUNT(R16:T16)=0,COUNT(V16:X16)=0,COUNT(Z16:AB16)=0),O16,IF(AND(COUNT(L16:N16)&gt;=1,COUNT(R16:T16)&gt;=1,COUNT(V16:X16)=0,COUNT(Z16:AB16)=0),U16,IF(AND(COUNT(L16:N16)&gt;=1,COUNT(R16:T16)&gt;=1,COUNT(V16:X16)&gt;=1,COUNT(Z16:AB16)=0),Y16,IF(AND(COUNT(L16:N16)&gt;=1,COUNT(R16:T16)&gt;=1,COUNT(V16:X16)&gt;=1,COUNT(Z16:AB16)&gt;=1),AC16,"-")))),SUM(O16,U16,Y16,AC16)),"-")</f>
        <v>-</v>
      </c>
    </row>
    <row r="17" spans="1:30" ht="54.95" customHeight="1" thickBot="1" x14ac:dyDescent="0.3">
      <c r="B17" s="265"/>
      <c r="C17" s="265" t="s">
        <v>195</v>
      </c>
      <c r="D17" s="85" t="s">
        <v>188</v>
      </c>
      <c r="E17" s="85" t="s">
        <v>9</v>
      </c>
      <c r="F17" s="86">
        <v>1</v>
      </c>
      <c r="G17" s="86">
        <v>1</v>
      </c>
      <c r="H17" s="86">
        <v>1</v>
      </c>
      <c r="I17" s="86">
        <v>1</v>
      </c>
      <c r="J17" s="86" t="s">
        <v>10</v>
      </c>
      <c r="K17" s="265" t="s">
        <v>491</v>
      </c>
      <c r="L17" s="85">
        <v>0</v>
      </c>
      <c r="M17" s="85">
        <v>0</v>
      </c>
      <c r="N17" s="85">
        <v>3</v>
      </c>
      <c r="O17" s="87">
        <f t="shared" si="0"/>
        <v>3</v>
      </c>
      <c r="P17" s="265" t="s">
        <v>498</v>
      </c>
      <c r="Q17" s="88">
        <f t="shared" si="1"/>
        <v>3</v>
      </c>
      <c r="R17" s="85">
        <v>0</v>
      </c>
      <c r="S17" s="85">
        <v>0</v>
      </c>
      <c r="T17" s="85">
        <v>0</v>
      </c>
      <c r="U17" s="87">
        <f t="shared" si="2"/>
        <v>0</v>
      </c>
      <c r="V17" s="85">
        <v>0</v>
      </c>
      <c r="W17" s="85">
        <v>0</v>
      </c>
      <c r="X17" s="85">
        <v>0</v>
      </c>
      <c r="Y17" s="87">
        <f t="shared" si="3"/>
        <v>0</v>
      </c>
      <c r="Z17" s="85">
        <v>0</v>
      </c>
      <c r="AA17" s="85">
        <v>0</v>
      </c>
      <c r="AB17" s="85">
        <v>0</v>
      </c>
      <c r="AC17" s="87">
        <f t="shared" si="4"/>
        <v>0</v>
      </c>
      <c r="AD17" s="81" t="str">
        <f>+IFERROR(IF(#REF!="Porcentaje",IF(AND(COUNT(L17:N17)&gt;=0,COUNT(R17:T17)=0,COUNT(V17:X17)=0,COUNT(Z17:AB17)=0),O17,IF(AND(COUNT(L17:N17)&gt;=1,COUNT(R17:T17)&gt;=1,COUNT(V17:X17)=0,COUNT(Z17:AB17)=0),U17,IF(AND(COUNT(L17:N17)&gt;=1,COUNT(R17:T17)&gt;=1,COUNT(V17:X17)&gt;=1,COUNT(Z17:AB17)=0),Y17,IF(AND(COUNT(L17:N17)&gt;=1,COUNT(R17:T17)&gt;=1,COUNT(V17:X17)&gt;=1,COUNT(Z17:AB17)&gt;=1),AC17,"-")))),SUM(O17,U17,Y17,AC17)),"-")</f>
        <v>-</v>
      </c>
    </row>
    <row r="18" spans="1:30" ht="54.95" customHeight="1" thickBot="1" x14ac:dyDescent="0.3">
      <c r="B18" s="265"/>
      <c r="C18" s="265"/>
      <c r="D18" s="85" t="s">
        <v>192</v>
      </c>
      <c r="E18" s="85" t="s">
        <v>9</v>
      </c>
      <c r="F18" s="86">
        <v>80</v>
      </c>
      <c r="G18" s="86">
        <v>80</v>
      </c>
      <c r="H18" s="86">
        <v>75</v>
      </c>
      <c r="I18" s="86">
        <v>80</v>
      </c>
      <c r="J18" s="86" t="s">
        <v>10</v>
      </c>
      <c r="K18" s="265"/>
      <c r="L18" s="85">
        <v>0</v>
      </c>
      <c r="M18" s="85">
        <v>0</v>
      </c>
      <c r="N18" s="85">
        <v>80</v>
      </c>
      <c r="O18" s="87">
        <f t="shared" si="0"/>
        <v>80</v>
      </c>
      <c r="P18" s="265"/>
      <c r="Q18" s="88">
        <f t="shared" si="1"/>
        <v>1</v>
      </c>
      <c r="R18" s="85">
        <v>0</v>
      </c>
      <c r="S18" s="85">
        <v>0</v>
      </c>
      <c r="T18" s="85">
        <v>0</v>
      </c>
      <c r="U18" s="87">
        <f t="shared" si="2"/>
        <v>0</v>
      </c>
      <c r="V18" s="85">
        <v>0</v>
      </c>
      <c r="W18" s="85">
        <v>0</v>
      </c>
      <c r="X18" s="85">
        <v>0</v>
      </c>
      <c r="Y18" s="87">
        <f t="shared" si="3"/>
        <v>0</v>
      </c>
      <c r="Z18" s="85">
        <v>0</v>
      </c>
      <c r="AA18" s="85">
        <v>0</v>
      </c>
      <c r="AB18" s="85">
        <v>0</v>
      </c>
      <c r="AC18" s="87">
        <f t="shared" si="4"/>
        <v>0</v>
      </c>
      <c r="AD18" s="81" t="str">
        <f>+IFERROR(IF(#REF!="Porcentaje",IF(AND(COUNT(L18:N18)&gt;=0,COUNT(R18:T18)=0,COUNT(V18:X18)=0,COUNT(Z18:AB18)=0),O18,IF(AND(COUNT(L18:N18)&gt;=1,COUNT(R18:T18)&gt;=1,COUNT(V18:X18)=0,COUNT(Z18:AB18)=0),U18,IF(AND(COUNT(L18:N18)&gt;=1,COUNT(R18:T18)&gt;=1,COUNT(V18:X18)&gt;=1,COUNT(Z18:AB18)=0),Y18,IF(AND(COUNT(L18:N18)&gt;=1,COUNT(R18:T18)&gt;=1,COUNT(V18:X18)&gt;=1,COUNT(Z18:AB18)&gt;=1),AC18,"-")))),SUM(O18,U18,Y18,AC18)),"-")</f>
        <v>-</v>
      </c>
    </row>
    <row r="19" spans="1:30" ht="54.95" customHeight="1" thickBot="1" x14ac:dyDescent="0.3">
      <c r="B19" s="265" t="s">
        <v>196</v>
      </c>
      <c r="C19" s="265" t="s">
        <v>197</v>
      </c>
      <c r="D19" s="85" t="s">
        <v>188</v>
      </c>
      <c r="E19" s="85" t="s">
        <v>9</v>
      </c>
      <c r="F19" s="86">
        <v>0</v>
      </c>
      <c r="G19" s="86">
        <v>0</v>
      </c>
      <c r="H19" s="86">
        <v>1</v>
      </c>
      <c r="I19" s="86">
        <v>0</v>
      </c>
      <c r="J19" s="86" t="s">
        <v>10</v>
      </c>
      <c r="K19" s="265" t="s">
        <v>492</v>
      </c>
      <c r="L19" s="85">
        <v>0</v>
      </c>
      <c r="M19" s="85">
        <v>0</v>
      </c>
      <c r="N19" s="85">
        <v>0</v>
      </c>
      <c r="O19" s="87">
        <f t="shared" si="0"/>
        <v>0</v>
      </c>
      <c r="P19" s="265" t="s">
        <v>498</v>
      </c>
      <c r="Q19" s="88" t="e">
        <f t="shared" si="1"/>
        <v>#DIV/0!</v>
      </c>
      <c r="R19" s="85">
        <v>0</v>
      </c>
      <c r="S19" s="85">
        <v>0</v>
      </c>
      <c r="T19" s="85">
        <v>0</v>
      </c>
      <c r="U19" s="87">
        <f t="shared" si="2"/>
        <v>0</v>
      </c>
      <c r="V19" s="85">
        <v>0</v>
      </c>
      <c r="W19" s="85">
        <v>0</v>
      </c>
      <c r="X19" s="85">
        <v>0</v>
      </c>
      <c r="Y19" s="87">
        <f t="shared" si="3"/>
        <v>0</v>
      </c>
      <c r="Z19" s="85">
        <v>0</v>
      </c>
      <c r="AA19" s="85">
        <v>0</v>
      </c>
      <c r="AB19" s="85">
        <v>0</v>
      </c>
      <c r="AC19" s="87">
        <f t="shared" si="4"/>
        <v>0</v>
      </c>
      <c r="AD19" s="81" t="str">
        <f>+IFERROR(IF(#REF!="Porcentaje",IF(AND(COUNT(L19:N19)&gt;=0,COUNT(R19:T19)=0,COUNT(V19:X19)=0,COUNT(Z19:AB19)=0),O19,IF(AND(COUNT(L19:N19)&gt;=1,COUNT(R19:T19)&gt;=1,COUNT(V19:X19)=0,COUNT(Z19:AB19)=0),U19,IF(AND(COUNT(L19:N19)&gt;=1,COUNT(R19:T19)&gt;=1,COUNT(V19:X19)&gt;=1,COUNT(Z19:AB19)=0),Y19,IF(AND(COUNT(L19:N19)&gt;=1,COUNT(R19:T19)&gt;=1,COUNT(V19:X19)&gt;=1,COUNT(Z19:AB19)&gt;=1),AC19,"-")))),SUM(O19,U19,Y19,AC19)),"-")</f>
        <v>-</v>
      </c>
    </row>
    <row r="20" spans="1:30" ht="54.95" customHeight="1" thickBot="1" x14ac:dyDescent="0.3">
      <c r="B20" s="265"/>
      <c r="C20" s="265"/>
      <c r="D20" s="85" t="s">
        <v>198</v>
      </c>
      <c r="E20" s="85" t="s">
        <v>9</v>
      </c>
      <c r="F20" s="86">
        <v>0</v>
      </c>
      <c r="G20" s="86">
        <v>0</v>
      </c>
      <c r="H20" s="86">
        <v>40</v>
      </c>
      <c r="I20" s="86">
        <v>0</v>
      </c>
      <c r="J20" s="86" t="s">
        <v>10</v>
      </c>
      <c r="K20" s="265"/>
      <c r="L20" s="85">
        <v>0</v>
      </c>
      <c r="M20" s="85">
        <v>0</v>
      </c>
      <c r="N20" s="85">
        <v>0</v>
      </c>
      <c r="O20" s="87">
        <f t="shared" si="0"/>
        <v>0</v>
      </c>
      <c r="P20" s="265"/>
      <c r="Q20" s="88" t="e">
        <f t="shared" si="1"/>
        <v>#DIV/0!</v>
      </c>
      <c r="R20" s="85">
        <v>0</v>
      </c>
      <c r="S20" s="85">
        <v>0</v>
      </c>
      <c r="T20" s="85">
        <v>0</v>
      </c>
      <c r="U20" s="87">
        <f t="shared" si="2"/>
        <v>0</v>
      </c>
      <c r="V20" s="85">
        <v>0</v>
      </c>
      <c r="W20" s="85">
        <v>0</v>
      </c>
      <c r="X20" s="85">
        <v>0</v>
      </c>
      <c r="Y20" s="87">
        <f t="shared" si="3"/>
        <v>0</v>
      </c>
      <c r="Z20" s="85">
        <v>0</v>
      </c>
      <c r="AA20" s="85">
        <v>0</v>
      </c>
      <c r="AB20" s="85">
        <v>0</v>
      </c>
      <c r="AC20" s="87">
        <f t="shared" si="4"/>
        <v>0</v>
      </c>
      <c r="AD20" s="81" t="str">
        <f>+IFERROR(IF(#REF!="Porcentaje",IF(AND(COUNT(L20:N20)&gt;=0,COUNT(R20:T20)=0,COUNT(V20:X20)=0,COUNT(Z20:AB20)=0),O20,IF(AND(COUNT(L20:N20)&gt;=1,COUNT(R20:T20)&gt;=1,COUNT(V20:X20)=0,COUNT(Z20:AB20)=0),U20,IF(AND(COUNT(L20:N20)&gt;=1,COUNT(R20:T20)&gt;=1,COUNT(V20:X20)&gt;=1,COUNT(Z20:AB20)=0),Y20,IF(AND(COUNT(L20:N20)&gt;=1,COUNT(R20:T20)&gt;=1,COUNT(V20:X20)&gt;=1,COUNT(Z20:AB20)&gt;=1),AC20,"-")))),SUM(O20,U20,Y20,AC20)),"-")</f>
        <v>-</v>
      </c>
    </row>
    <row r="21" spans="1:30" ht="54.95" customHeight="1" thickBot="1" x14ac:dyDescent="0.3">
      <c r="B21" s="265" t="s">
        <v>199</v>
      </c>
      <c r="C21" s="265" t="s">
        <v>200</v>
      </c>
      <c r="D21" s="85" t="s">
        <v>188</v>
      </c>
      <c r="E21" s="85" t="s">
        <v>9</v>
      </c>
      <c r="F21" s="86">
        <v>1</v>
      </c>
      <c r="G21" s="86">
        <v>1</v>
      </c>
      <c r="H21" s="86">
        <v>1</v>
      </c>
      <c r="I21" s="86">
        <v>1</v>
      </c>
      <c r="J21" s="86" t="s">
        <v>10</v>
      </c>
      <c r="K21" s="265" t="s">
        <v>493</v>
      </c>
      <c r="L21" s="85">
        <v>0</v>
      </c>
      <c r="M21" s="85">
        <v>0</v>
      </c>
      <c r="N21" s="85">
        <v>0</v>
      </c>
      <c r="O21" s="87">
        <f t="shared" si="0"/>
        <v>0</v>
      </c>
      <c r="P21" s="265" t="s">
        <v>498</v>
      </c>
      <c r="Q21" s="88">
        <f t="shared" si="1"/>
        <v>0</v>
      </c>
      <c r="R21" s="85">
        <v>0</v>
      </c>
      <c r="S21" s="85">
        <v>0</v>
      </c>
      <c r="T21" s="85">
        <v>0</v>
      </c>
      <c r="U21" s="87">
        <f t="shared" si="2"/>
        <v>0</v>
      </c>
      <c r="V21" s="85">
        <v>0</v>
      </c>
      <c r="W21" s="85">
        <v>0</v>
      </c>
      <c r="X21" s="85">
        <v>0</v>
      </c>
      <c r="Y21" s="87">
        <f t="shared" si="3"/>
        <v>0</v>
      </c>
      <c r="Z21" s="85">
        <v>0</v>
      </c>
      <c r="AA21" s="85">
        <v>0</v>
      </c>
      <c r="AB21" s="85">
        <v>0</v>
      </c>
      <c r="AC21" s="87">
        <f t="shared" si="4"/>
        <v>0</v>
      </c>
      <c r="AD21" s="81" t="str">
        <f>+IFERROR(IF(#REF!="Porcentaje",IF(AND(COUNT(L21:N21)&gt;=0,COUNT(R21:T21)=0,COUNT(V21:X21)=0,COUNT(Z21:AB21)=0),O21,IF(AND(COUNT(L21:N21)&gt;=1,COUNT(R21:T21)&gt;=1,COUNT(V21:X21)=0,COUNT(Z21:AB21)=0),U21,IF(AND(COUNT(L21:N21)&gt;=1,COUNT(R21:T21)&gt;=1,COUNT(V21:X21)&gt;=1,COUNT(Z21:AB21)=0),Y21,IF(AND(COUNT(L21:N21)&gt;=1,COUNT(R21:T21)&gt;=1,COUNT(V21:X21)&gt;=1,COUNT(Z21:AB21)&gt;=1),AC21,"-")))),SUM(O21,U21,Y21,AC21)),"-")</f>
        <v>-</v>
      </c>
    </row>
    <row r="22" spans="1:30" ht="54.95" customHeight="1" thickBot="1" x14ac:dyDescent="0.3">
      <c r="B22" s="265"/>
      <c r="C22" s="265"/>
      <c r="D22" s="85" t="s">
        <v>198</v>
      </c>
      <c r="E22" s="85" t="s">
        <v>9</v>
      </c>
      <c r="F22" s="86">
        <v>40</v>
      </c>
      <c r="G22" s="86">
        <v>40</v>
      </c>
      <c r="H22" s="86">
        <v>40</v>
      </c>
      <c r="I22" s="86">
        <v>40</v>
      </c>
      <c r="J22" s="86" t="s">
        <v>10</v>
      </c>
      <c r="K22" s="265"/>
      <c r="L22" s="85">
        <v>0</v>
      </c>
      <c r="M22" s="85">
        <v>0</v>
      </c>
      <c r="N22" s="85">
        <v>0</v>
      </c>
      <c r="O22" s="87">
        <f t="shared" si="0"/>
        <v>0</v>
      </c>
      <c r="P22" s="265"/>
      <c r="Q22" s="88">
        <f t="shared" si="1"/>
        <v>0</v>
      </c>
      <c r="R22" s="85">
        <v>0</v>
      </c>
      <c r="S22" s="85">
        <v>0</v>
      </c>
      <c r="T22" s="85">
        <v>0</v>
      </c>
      <c r="U22" s="87">
        <f t="shared" si="2"/>
        <v>0</v>
      </c>
      <c r="V22" s="85">
        <v>0</v>
      </c>
      <c r="W22" s="85">
        <v>0</v>
      </c>
      <c r="X22" s="85">
        <v>0</v>
      </c>
      <c r="Y22" s="87">
        <f t="shared" si="3"/>
        <v>0</v>
      </c>
      <c r="Z22" s="85">
        <v>0</v>
      </c>
      <c r="AA22" s="85">
        <v>0</v>
      </c>
      <c r="AB22" s="85">
        <v>0</v>
      </c>
      <c r="AC22" s="87">
        <f t="shared" si="4"/>
        <v>0</v>
      </c>
      <c r="AD22" s="81" t="str">
        <f>+IFERROR(IF(#REF!="Porcentaje",IF(AND(COUNT(L22:N22)&gt;=0,COUNT(R22:T22)=0,COUNT(V22:X22)=0,COUNT(Z22:AB22)=0),O22,IF(AND(COUNT(L22:N22)&gt;=1,COUNT(R22:T22)&gt;=1,COUNT(V22:X22)=0,COUNT(Z22:AB22)=0),U22,IF(AND(COUNT(L22:N22)&gt;=1,COUNT(R22:T22)&gt;=1,COUNT(V22:X22)&gt;=1,COUNT(Z22:AB22)=0),Y22,IF(AND(COUNT(L22:N22)&gt;=1,COUNT(R22:T22)&gt;=1,COUNT(V22:X22)&gt;=1,COUNT(Z22:AB22)&gt;=1),AC22,"-")))),SUM(O22,U22,Y22,AC22)),"-")</f>
        <v>-</v>
      </c>
    </row>
    <row r="23" spans="1:30" ht="54.95" customHeight="1" thickBot="1" x14ac:dyDescent="0.3">
      <c r="B23" s="265" t="s">
        <v>201</v>
      </c>
      <c r="C23" s="265" t="s">
        <v>202</v>
      </c>
      <c r="D23" s="85" t="s">
        <v>203</v>
      </c>
      <c r="E23" s="85" t="s">
        <v>9</v>
      </c>
      <c r="F23" s="86">
        <v>1</v>
      </c>
      <c r="G23" s="86">
        <v>1</v>
      </c>
      <c r="H23" s="86">
        <v>1</v>
      </c>
      <c r="I23" s="86">
        <v>0</v>
      </c>
      <c r="J23" s="86" t="s">
        <v>10</v>
      </c>
      <c r="K23" s="265" t="s">
        <v>661</v>
      </c>
      <c r="L23" s="85">
        <v>1</v>
      </c>
      <c r="M23" s="85">
        <v>0</v>
      </c>
      <c r="N23" s="85">
        <v>0</v>
      </c>
      <c r="O23" s="87">
        <f t="shared" si="0"/>
        <v>1</v>
      </c>
      <c r="P23" s="265" t="s">
        <v>659</v>
      </c>
      <c r="Q23" s="88">
        <f t="shared" si="1"/>
        <v>1</v>
      </c>
      <c r="R23" s="85">
        <v>0</v>
      </c>
      <c r="S23" s="85">
        <v>0</v>
      </c>
      <c r="T23" s="85">
        <v>0</v>
      </c>
      <c r="U23" s="87">
        <f t="shared" si="2"/>
        <v>0</v>
      </c>
      <c r="V23" s="85">
        <v>0</v>
      </c>
      <c r="W23" s="85">
        <v>0</v>
      </c>
      <c r="X23" s="85">
        <v>0</v>
      </c>
      <c r="Y23" s="87">
        <f t="shared" si="3"/>
        <v>0</v>
      </c>
      <c r="Z23" s="85">
        <v>0</v>
      </c>
      <c r="AA23" s="85">
        <v>0</v>
      </c>
      <c r="AB23" s="85">
        <v>0</v>
      </c>
      <c r="AC23" s="87">
        <f t="shared" si="4"/>
        <v>0</v>
      </c>
      <c r="AD23" s="81" t="str">
        <f>+IFERROR(IF(#REF!="Porcentaje",IF(AND(COUNT(L23:N23)&gt;=0,COUNT(R23:T23)=0,COUNT(V23:X23)=0,COUNT(Z23:AB23)=0),O23,IF(AND(COUNT(L23:N23)&gt;=1,COUNT(R23:T23)&gt;=1,COUNT(V23:X23)=0,COUNT(Z23:AB23)=0),U23,IF(AND(COUNT(L23:N23)&gt;=1,COUNT(R23:T23)&gt;=1,COUNT(V23:X23)&gt;=1,COUNT(Z23:AB23)=0),Y23,IF(AND(COUNT(L23:N23)&gt;=1,COUNT(R23:T23)&gt;=1,COUNT(V23:X23)&gt;=1,COUNT(Z23:AB23)&gt;=1),AC23,"-")))),SUM(O23,U23,Y23,AC23)),"-")</f>
        <v>-</v>
      </c>
    </row>
    <row r="24" spans="1:30" ht="54.95" customHeight="1" thickBot="1" x14ac:dyDescent="0.3">
      <c r="B24" s="265" t="s">
        <v>204</v>
      </c>
      <c r="C24" s="265"/>
      <c r="D24" s="85" t="s">
        <v>205</v>
      </c>
      <c r="E24" s="85" t="s">
        <v>9</v>
      </c>
      <c r="F24" s="86">
        <v>20</v>
      </c>
      <c r="G24" s="86">
        <v>20</v>
      </c>
      <c r="H24" s="86">
        <v>20</v>
      </c>
      <c r="I24" s="86">
        <v>0</v>
      </c>
      <c r="J24" s="86" t="s">
        <v>10</v>
      </c>
      <c r="K24" s="265"/>
      <c r="L24" s="85">
        <v>43</v>
      </c>
      <c r="M24" s="85">
        <v>0</v>
      </c>
      <c r="N24" s="85">
        <v>0</v>
      </c>
      <c r="O24" s="87">
        <f t="shared" si="0"/>
        <v>43</v>
      </c>
      <c r="P24" s="265"/>
      <c r="Q24" s="88">
        <f t="shared" si="1"/>
        <v>2.15</v>
      </c>
      <c r="R24" s="85">
        <v>0</v>
      </c>
      <c r="S24" s="85">
        <v>0</v>
      </c>
      <c r="T24" s="85">
        <v>0</v>
      </c>
      <c r="U24" s="87">
        <f t="shared" si="2"/>
        <v>0</v>
      </c>
      <c r="V24" s="85">
        <v>0</v>
      </c>
      <c r="W24" s="85">
        <v>0</v>
      </c>
      <c r="X24" s="85">
        <v>0</v>
      </c>
      <c r="Y24" s="87">
        <f t="shared" si="3"/>
        <v>0</v>
      </c>
      <c r="Z24" s="85">
        <v>0</v>
      </c>
      <c r="AA24" s="85">
        <v>0</v>
      </c>
      <c r="AB24" s="85">
        <v>0</v>
      </c>
      <c r="AC24" s="87">
        <f t="shared" si="4"/>
        <v>0</v>
      </c>
      <c r="AD24" s="81" t="str">
        <f>+IFERROR(IF(#REF!="Porcentaje",IF(AND(COUNT(L24:N24)&gt;=0,COUNT(R24:T24)=0,COUNT(V24:X24)=0,COUNT(Z24:AB24)=0),O24,IF(AND(COUNT(L24:N24)&gt;=1,COUNT(R24:T24)&gt;=1,COUNT(V24:X24)=0,COUNT(Z24:AB24)=0),U24,IF(AND(COUNT(L24:N24)&gt;=1,COUNT(R24:T24)&gt;=1,COUNT(V24:X24)&gt;=1,COUNT(Z24:AB24)=0),Y24,IF(AND(COUNT(L24:N24)&gt;=1,COUNT(R24:T24)&gt;=1,COUNT(V24:X24)&gt;=1,COUNT(Z24:AB24)&gt;=1),AC24,"-")))),SUM(O24,U24,Y24,AC24)),"-")</f>
        <v>-</v>
      </c>
    </row>
    <row r="25" spans="1:30" ht="54.95" customHeight="1" thickBot="1" x14ac:dyDescent="0.3">
      <c r="B25" s="85" t="s">
        <v>206</v>
      </c>
      <c r="C25" s="85" t="s">
        <v>207</v>
      </c>
      <c r="D25" s="85" t="s">
        <v>188</v>
      </c>
      <c r="E25" s="85" t="s">
        <v>9</v>
      </c>
      <c r="F25" s="86">
        <v>1</v>
      </c>
      <c r="G25" s="86">
        <v>1</v>
      </c>
      <c r="H25" s="86">
        <v>1</v>
      </c>
      <c r="I25" s="86">
        <v>0</v>
      </c>
      <c r="J25" s="86" t="s">
        <v>10</v>
      </c>
      <c r="K25" s="85" t="s">
        <v>494</v>
      </c>
      <c r="L25" s="85">
        <v>1</v>
      </c>
      <c r="M25" s="85">
        <v>0</v>
      </c>
      <c r="N25" s="85">
        <v>0</v>
      </c>
      <c r="O25" s="87">
        <f t="shared" si="0"/>
        <v>1</v>
      </c>
      <c r="P25" s="85" t="s">
        <v>660</v>
      </c>
      <c r="Q25" s="88">
        <f t="shared" si="1"/>
        <v>1</v>
      </c>
      <c r="R25" s="85">
        <v>0</v>
      </c>
      <c r="S25" s="85">
        <v>0</v>
      </c>
      <c r="T25" s="85">
        <v>0</v>
      </c>
      <c r="U25" s="87">
        <f t="shared" si="2"/>
        <v>0</v>
      </c>
      <c r="V25" s="85">
        <v>0</v>
      </c>
      <c r="W25" s="85">
        <v>0</v>
      </c>
      <c r="X25" s="85">
        <v>0</v>
      </c>
      <c r="Y25" s="87">
        <f t="shared" si="3"/>
        <v>0</v>
      </c>
      <c r="Z25" s="85">
        <v>0</v>
      </c>
      <c r="AA25" s="85">
        <v>0</v>
      </c>
      <c r="AB25" s="85">
        <v>0</v>
      </c>
      <c r="AC25" s="87">
        <f t="shared" si="4"/>
        <v>0</v>
      </c>
      <c r="AD25" s="81" t="str">
        <f>+IFERROR(IF(#REF!="Porcentaje",IF(AND(COUNT(L25:N25)&gt;=0,COUNT(R25:T25)=0,COUNT(V25:X25)=0,COUNT(Z25:AB25)=0),O25,IF(AND(COUNT(L25:N25)&gt;=1,COUNT(R25:T25)&gt;=1,COUNT(V25:X25)=0,COUNT(Z25:AB25)=0),U25,IF(AND(COUNT(L25:N25)&gt;=1,COUNT(R25:T25)&gt;=1,COUNT(V25:X25)&gt;=1,COUNT(Z25:AB25)=0),Y25,IF(AND(COUNT(L25:N25)&gt;=1,COUNT(R25:T25)&gt;=1,COUNT(V25:X25)&gt;=1,COUNT(Z25:AB25)&gt;=1),AC25,"-")))),SUM(O25,U25,Y25,AC25)),"-")</f>
        <v>-</v>
      </c>
    </row>
    <row r="26" spans="1:30" ht="54.95" customHeight="1" thickBot="1" x14ac:dyDescent="0.3">
      <c r="B26" s="85" t="s">
        <v>208</v>
      </c>
      <c r="C26" s="85" t="s">
        <v>209</v>
      </c>
      <c r="D26" s="85" t="s">
        <v>210</v>
      </c>
      <c r="E26" s="85" t="s">
        <v>9</v>
      </c>
      <c r="F26" s="86">
        <v>19</v>
      </c>
      <c r="G26" s="86">
        <v>19</v>
      </c>
      <c r="H26" s="86">
        <v>30</v>
      </c>
      <c r="I26" s="86">
        <v>18</v>
      </c>
      <c r="J26" s="86" t="s">
        <v>10</v>
      </c>
      <c r="K26" s="85" t="s">
        <v>495</v>
      </c>
      <c r="L26" s="85">
        <v>11</v>
      </c>
      <c r="M26" s="85">
        <v>12</v>
      </c>
      <c r="N26" s="85">
        <v>12</v>
      </c>
      <c r="O26" s="87">
        <f t="shared" si="0"/>
        <v>35</v>
      </c>
      <c r="P26" s="111"/>
      <c r="Q26" s="88">
        <f t="shared" si="1"/>
        <v>1.8421052631578947</v>
      </c>
      <c r="R26" s="85">
        <v>0</v>
      </c>
      <c r="S26" s="85">
        <v>0</v>
      </c>
      <c r="T26" s="85">
        <v>0</v>
      </c>
      <c r="U26" s="87">
        <f t="shared" si="2"/>
        <v>0</v>
      </c>
      <c r="V26" s="85">
        <v>0</v>
      </c>
      <c r="W26" s="85">
        <v>0</v>
      </c>
      <c r="X26" s="85">
        <v>0</v>
      </c>
      <c r="Y26" s="87">
        <f t="shared" si="3"/>
        <v>0</v>
      </c>
      <c r="Z26" s="85">
        <v>0</v>
      </c>
      <c r="AA26" s="85">
        <v>0</v>
      </c>
      <c r="AB26" s="85">
        <v>0</v>
      </c>
      <c r="AC26" s="87">
        <f t="shared" si="4"/>
        <v>0</v>
      </c>
      <c r="AD26" s="81" t="str">
        <f>+IFERROR(IF(#REF!="Porcentaje",IF(AND(COUNT(L26:N26)&gt;=0,COUNT(R26:T26)=0,COUNT(V26:X26)=0,COUNT(Z26:AB26)=0),O26,IF(AND(COUNT(L26:N26)&gt;=1,COUNT(R26:T26)&gt;=1,COUNT(V26:X26)=0,COUNT(Z26:AB26)=0),U26,IF(AND(COUNT(L26:N26)&gt;=1,COUNT(R26:T26)&gt;=1,COUNT(V26:X26)&gt;=1,COUNT(Z26:AB26)=0),Y26,IF(AND(COUNT(L26:N26)&gt;=1,COUNT(R26:T26)&gt;=1,COUNT(V26:X26)&gt;=1,COUNT(Z26:AB26)&gt;=1),AC26,"-")))),SUM(O26,U26,Y26,AC26)),"-")</f>
        <v>-</v>
      </c>
    </row>
    <row r="27" spans="1:30" ht="128.25" thickBot="1" x14ac:dyDescent="0.3">
      <c r="B27" s="26" t="s">
        <v>211</v>
      </c>
      <c r="C27" s="85" t="s">
        <v>212</v>
      </c>
      <c r="D27" s="85" t="s">
        <v>213</v>
      </c>
      <c r="E27" s="85" t="s">
        <v>9</v>
      </c>
      <c r="F27" s="86">
        <v>9</v>
      </c>
      <c r="G27" s="86">
        <v>9</v>
      </c>
      <c r="H27" s="86">
        <v>11</v>
      </c>
      <c r="I27" s="86">
        <v>11</v>
      </c>
      <c r="J27" s="86" t="s">
        <v>10</v>
      </c>
      <c r="K27" s="85" t="s">
        <v>496</v>
      </c>
      <c r="L27" s="85">
        <v>2</v>
      </c>
      <c r="M27" s="85">
        <v>3</v>
      </c>
      <c r="N27" s="85">
        <v>3</v>
      </c>
      <c r="O27" s="87">
        <f t="shared" si="0"/>
        <v>8</v>
      </c>
      <c r="P27" s="85" t="s">
        <v>660</v>
      </c>
      <c r="Q27" s="88">
        <f t="shared" si="1"/>
        <v>0.88888888888888884</v>
      </c>
      <c r="R27" s="85">
        <v>0</v>
      </c>
      <c r="S27" s="85">
        <v>0</v>
      </c>
      <c r="T27" s="85">
        <v>0</v>
      </c>
      <c r="U27" s="87">
        <f t="shared" si="2"/>
        <v>0</v>
      </c>
      <c r="V27" s="85">
        <v>0</v>
      </c>
      <c r="W27" s="85">
        <v>0</v>
      </c>
      <c r="X27" s="85">
        <v>0</v>
      </c>
      <c r="Y27" s="87">
        <f t="shared" si="3"/>
        <v>0</v>
      </c>
      <c r="Z27" s="85">
        <v>0</v>
      </c>
      <c r="AA27" s="85">
        <v>0</v>
      </c>
      <c r="AB27" s="85">
        <v>0</v>
      </c>
      <c r="AC27" s="87">
        <f t="shared" si="4"/>
        <v>0</v>
      </c>
      <c r="AD27" s="81" t="str">
        <f>+IFERROR(IF(#REF!="Porcentaje",IF(AND(COUNT(L27:N27)&gt;=0,COUNT(R27:T27)=0,COUNT(V27:X27)=0,COUNT(Z27:AB27)=0),O27,IF(AND(COUNT(L27:N27)&gt;=1,COUNT(R27:T27)&gt;=1,COUNT(V27:X27)=0,COUNT(Z27:AB27)=0),U27,IF(AND(COUNT(L27:N27)&gt;=1,COUNT(R27:T27)&gt;=1,COUNT(V27:X27)&gt;=1,COUNT(Z27:AB27)=0),Y27,IF(AND(COUNT(L27:N27)&gt;=1,COUNT(R27:T27)&gt;=1,COUNT(V27:X27)&gt;=1,COUNT(Z27:AB27)&gt;=1),AC27,"-")))),SUM(O27,U27,Y27,AC27)),"-")</f>
        <v>-</v>
      </c>
    </row>
    <row r="28" spans="1:30" ht="54.95" customHeight="1" thickBot="1" x14ac:dyDescent="0.3">
      <c r="B28" s="85" t="s">
        <v>214</v>
      </c>
      <c r="C28" s="85" t="s">
        <v>215</v>
      </c>
      <c r="D28" s="85" t="s">
        <v>216</v>
      </c>
      <c r="E28" s="85" t="s">
        <v>9</v>
      </c>
      <c r="F28" s="86">
        <v>2500</v>
      </c>
      <c r="G28" s="86">
        <v>2500</v>
      </c>
      <c r="H28" s="86">
        <v>2500</v>
      </c>
      <c r="I28" s="86">
        <v>2500</v>
      </c>
      <c r="J28" s="86" t="s">
        <v>10</v>
      </c>
      <c r="K28" s="85" t="s">
        <v>495</v>
      </c>
      <c r="L28" s="85">
        <v>1492</v>
      </c>
      <c r="M28" s="85">
        <v>1544</v>
      </c>
      <c r="N28" s="85">
        <v>1720</v>
      </c>
      <c r="O28" s="87">
        <f t="shared" si="0"/>
        <v>4756</v>
      </c>
      <c r="P28" s="111" t="s">
        <v>662</v>
      </c>
      <c r="Q28" s="88">
        <f t="shared" si="1"/>
        <v>1.9024000000000001</v>
      </c>
      <c r="R28" s="85">
        <v>0</v>
      </c>
      <c r="S28" s="85">
        <v>0</v>
      </c>
      <c r="T28" s="85">
        <v>0</v>
      </c>
      <c r="U28" s="87">
        <f t="shared" si="2"/>
        <v>0</v>
      </c>
      <c r="V28" s="85">
        <v>0</v>
      </c>
      <c r="W28" s="85">
        <v>0</v>
      </c>
      <c r="X28" s="85">
        <v>0</v>
      </c>
      <c r="Y28" s="87">
        <f t="shared" si="3"/>
        <v>0</v>
      </c>
      <c r="Z28" s="85">
        <v>0</v>
      </c>
      <c r="AA28" s="85">
        <v>0</v>
      </c>
      <c r="AB28" s="85">
        <v>0</v>
      </c>
      <c r="AC28" s="87">
        <f t="shared" si="4"/>
        <v>0</v>
      </c>
      <c r="AD28" s="81" t="str">
        <f>+IFERROR(IF(#REF!="Porcentaje",IF(AND(COUNT(L28:N28)&gt;=0,COUNT(R28:T28)=0,COUNT(V28:X28)=0,COUNT(Z28:AB28)=0),O28,IF(AND(COUNT(L28:N28)&gt;=1,COUNT(R28:T28)&gt;=1,COUNT(V28:X28)=0,COUNT(Z28:AB28)=0),U28,IF(AND(COUNT(L28:N28)&gt;=1,COUNT(R28:T28)&gt;=1,COUNT(V28:X28)&gt;=1,COUNT(Z28:AB28)=0),Y28,IF(AND(COUNT(L28:N28)&gt;=1,COUNT(R28:T28)&gt;=1,COUNT(V28:X28)&gt;=1,COUNT(Z28:AB28)&gt;=1),AC28,"-")))),SUM(O28,U28,Y28,AC28)),"-")</f>
        <v>-</v>
      </c>
    </row>
    <row r="29" spans="1:30" ht="54.95" customHeight="1" thickBot="1" x14ac:dyDescent="0.3">
      <c r="B29" s="85" t="s">
        <v>217</v>
      </c>
      <c r="C29" s="85" t="s">
        <v>218</v>
      </c>
      <c r="D29" s="85" t="s">
        <v>219</v>
      </c>
      <c r="E29" s="85" t="s">
        <v>9</v>
      </c>
      <c r="F29" s="86">
        <v>9</v>
      </c>
      <c r="G29" s="86">
        <v>9</v>
      </c>
      <c r="H29" s="86">
        <v>9</v>
      </c>
      <c r="I29" s="86">
        <v>9</v>
      </c>
      <c r="J29" s="86" t="s">
        <v>10</v>
      </c>
      <c r="K29" s="85" t="s">
        <v>495</v>
      </c>
      <c r="L29" s="85">
        <v>4</v>
      </c>
      <c r="M29" s="85">
        <v>0</v>
      </c>
      <c r="N29" s="85">
        <v>0</v>
      </c>
      <c r="O29" s="87">
        <f t="shared" si="0"/>
        <v>4</v>
      </c>
      <c r="P29" s="111" t="s">
        <v>663</v>
      </c>
      <c r="Q29" s="88">
        <f t="shared" si="1"/>
        <v>0.44444444444444442</v>
      </c>
      <c r="R29" s="85">
        <v>0</v>
      </c>
      <c r="S29" s="85">
        <v>0</v>
      </c>
      <c r="T29" s="85">
        <v>0</v>
      </c>
      <c r="U29" s="87">
        <f t="shared" si="2"/>
        <v>0</v>
      </c>
      <c r="V29" s="85">
        <v>0</v>
      </c>
      <c r="W29" s="85">
        <v>0</v>
      </c>
      <c r="X29" s="85">
        <v>0</v>
      </c>
      <c r="Y29" s="87">
        <f t="shared" si="3"/>
        <v>0</v>
      </c>
      <c r="Z29" s="85">
        <v>0</v>
      </c>
      <c r="AA29" s="85">
        <v>0</v>
      </c>
      <c r="AB29" s="85">
        <v>0</v>
      </c>
      <c r="AC29" s="87">
        <f t="shared" si="4"/>
        <v>0</v>
      </c>
      <c r="AD29" s="81" t="str">
        <f>+IFERROR(IF(#REF!="Porcentaje",IF(AND(COUNT(L29:N29)&gt;=0,COUNT(R29:T29)=0,COUNT(V29:X29)=0,COUNT(Z29:AB29)=0),O29,IF(AND(COUNT(L29:N29)&gt;=1,COUNT(R29:T29)&gt;=1,COUNT(V29:X29)=0,COUNT(Z29:AB29)=0),U29,IF(AND(COUNT(L29:N29)&gt;=1,COUNT(R29:T29)&gt;=1,COUNT(V29:X29)&gt;=1,COUNT(Z29:AB29)=0),Y29,IF(AND(COUNT(L29:N29)&gt;=1,COUNT(R29:T29)&gt;=1,COUNT(V29:X29)&gt;=1,COUNT(Z29:AB29)&gt;=1),AC29,"-")))),SUM(O29,U29,Y29,AC29)),"-")</f>
        <v>-</v>
      </c>
    </row>
    <row r="30" spans="1:30" ht="2.25" customHeight="1" x14ac:dyDescent="0.25"/>
    <row r="31" spans="1:30" ht="18.75" hidden="1" x14ac:dyDescent="0.25">
      <c r="A31" s="12" t="s">
        <v>318</v>
      </c>
      <c r="B31" s="12" t="s">
        <v>320</v>
      </c>
      <c r="C31" s="12" t="s">
        <v>321</v>
      </c>
    </row>
    <row r="32" spans="1:30" ht="94.5" hidden="1" x14ac:dyDescent="0.25">
      <c r="A32" s="13" t="s">
        <v>319</v>
      </c>
      <c r="B32" s="13" t="s">
        <v>186</v>
      </c>
      <c r="C32" s="18">
        <f>+SUM(Q11:Q12)/2</f>
        <v>0.97857142857142865</v>
      </c>
    </row>
    <row r="33" spans="1:3" ht="94.5" hidden="1" x14ac:dyDescent="0.25">
      <c r="A33" s="14" t="s">
        <v>319</v>
      </c>
      <c r="B33" s="14" t="s">
        <v>190</v>
      </c>
      <c r="C33" s="19">
        <f>+SUM(Q13:Q14)/2</f>
        <v>0.74285714285714288</v>
      </c>
    </row>
    <row r="34" spans="1:3" ht="110.25" hidden="1" x14ac:dyDescent="0.25">
      <c r="A34" s="13" t="s">
        <v>319</v>
      </c>
      <c r="B34" s="13" t="s">
        <v>193</v>
      </c>
      <c r="C34" s="19">
        <f>+SUM(Q15:Q18)/4</f>
        <v>1</v>
      </c>
    </row>
    <row r="35" spans="1:3" ht="85.5" hidden="1" customHeight="1" x14ac:dyDescent="0.25">
      <c r="A35" s="14" t="s">
        <v>319</v>
      </c>
      <c r="B35" s="14" t="s">
        <v>196</v>
      </c>
      <c r="C35" s="11" t="e">
        <f>+SUM(Q19:Q20)/2</f>
        <v>#DIV/0!</v>
      </c>
    </row>
    <row r="36" spans="1:3" ht="94.5" hidden="1" x14ac:dyDescent="0.25">
      <c r="A36" s="14" t="s">
        <v>319</v>
      </c>
      <c r="B36" s="14" t="s">
        <v>199</v>
      </c>
      <c r="C36" s="11">
        <v>1</v>
      </c>
    </row>
    <row r="37" spans="1:3" ht="78.75" hidden="1" x14ac:dyDescent="0.25">
      <c r="A37" s="16" t="s">
        <v>319</v>
      </c>
      <c r="B37" s="16" t="s">
        <v>201</v>
      </c>
      <c r="C37" s="19">
        <v>1</v>
      </c>
    </row>
    <row r="38" spans="1:3" ht="94.5" hidden="1" x14ac:dyDescent="0.25">
      <c r="A38" s="14" t="s">
        <v>319</v>
      </c>
      <c r="B38" s="14" t="s">
        <v>206</v>
      </c>
      <c r="C38" s="19">
        <f>+Q25</f>
        <v>1</v>
      </c>
    </row>
    <row r="39" spans="1:3" ht="78.75" hidden="1" x14ac:dyDescent="0.25">
      <c r="A39" s="16" t="s">
        <v>319</v>
      </c>
      <c r="B39" s="16" t="s">
        <v>208</v>
      </c>
      <c r="C39" s="19">
        <v>1</v>
      </c>
    </row>
    <row r="40" spans="1:3" ht="78.75" hidden="1" x14ac:dyDescent="0.25">
      <c r="A40" s="14" t="s">
        <v>319</v>
      </c>
      <c r="B40" s="14" t="s">
        <v>211</v>
      </c>
      <c r="C40" s="19">
        <v>1</v>
      </c>
    </row>
    <row r="41" spans="1:3" ht="78.75" hidden="1" x14ac:dyDescent="0.25">
      <c r="A41" s="16" t="s">
        <v>319</v>
      </c>
      <c r="B41" s="16" t="s">
        <v>214</v>
      </c>
      <c r="C41" s="19">
        <v>1</v>
      </c>
    </row>
    <row r="42" spans="1:3" ht="78.75" hidden="1" x14ac:dyDescent="0.25">
      <c r="A42" s="14" t="s">
        <v>319</v>
      </c>
      <c r="B42" s="14" t="s">
        <v>217</v>
      </c>
      <c r="C42" s="19">
        <f t="shared" ref="C42" si="5">+Q29</f>
        <v>0.44444444444444442</v>
      </c>
    </row>
    <row r="43" spans="1:3" ht="31.5" hidden="1" customHeight="1" thickBot="1" x14ac:dyDescent="0.3">
      <c r="A43" s="208" t="s">
        <v>322</v>
      </c>
      <c r="B43" s="208"/>
      <c r="C43" s="15">
        <f>+AVERAGE(C32:C34,C36,C37,C38,C39,C40,C41,C42)</f>
        <v>0.91658730158730162</v>
      </c>
    </row>
    <row r="44" spans="1:3" hidden="1" x14ac:dyDescent="0.25"/>
    <row r="45" spans="1:3" hidden="1" x14ac:dyDescent="0.25"/>
    <row r="46" spans="1:3" hidden="1" x14ac:dyDescent="0.25"/>
    <row r="47" spans="1:3" hidden="1" x14ac:dyDescent="0.25"/>
    <row r="48" spans="1: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sheetData>
  <mergeCells count="46">
    <mergeCell ref="B4:AB4"/>
    <mergeCell ref="B5:AB6"/>
    <mergeCell ref="B7:AB8"/>
    <mergeCell ref="B1:AB1"/>
    <mergeCell ref="B2:G2"/>
    <mergeCell ref="H2:X2"/>
    <mergeCell ref="Y2:AB2"/>
    <mergeCell ref="B3:AB3"/>
    <mergeCell ref="Z9:AC9"/>
    <mergeCell ref="AD9:AD10"/>
    <mergeCell ref="V9:Y9"/>
    <mergeCell ref="B15:B18"/>
    <mergeCell ref="C15:C16"/>
    <mergeCell ref="C17:C18"/>
    <mergeCell ref="Q9:Q10"/>
    <mergeCell ref="K9:K10"/>
    <mergeCell ref="K11:K12"/>
    <mergeCell ref="K13:K14"/>
    <mergeCell ref="K15:K16"/>
    <mergeCell ref="K17:K18"/>
    <mergeCell ref="A43:B43"/>
    <mergeCell ref="B23:B24"/>
    <mergeCell ref="C23:C24"/>
    <mergeCell ref="R9:U9"/>
    <mergeCell ref="B21:B22"/>
    <mergeCell ref="C21:C22"/>
    <mergeCell ref="B19:B20"/>
    <mergeCell ref="C19:C20"/>
    <mergeCell ref="B9:B10"/>
    <mergeCell ref="C9:J9"/>
    <mergeCell ref="B11:B12"/>
    <mergeCell ref="C11:C12"/>
    <mergeCell ref="B13:B14"/>
    <mergeCell ref="C13:C14"/>
    <mergeCell ref="L9:O9"/>
    <mergeCell ref="K19:K20"/>
    <mergeCell ref="K21:K22"/>
    <mergeCell ref="K23:K24"/>
    <mergeCell ref="P9:P10"/>
    <mergeCell ref="P11:P12"/>
    <mergeCell ref="P13:P14"/>
    <mergeCell ref="P15:P16"/>
    <mergeCell ref="P17:P18"/>
    <mergeCell ref="P19:P20"/>
    <mergeCell ref="P21:P22"/>
    <mergeCell ref="P23:P24"/>
  </mergeCells>
  <phoneticPr fontId="25" type="noConversion"/>
  <dataValidations disablePrompts="1" count="3">
    <dataValidation type="list" allowBlank="1" showInputMessage="1" showErrorMessage="1" sqref="E11:E12 E15:E18" xr:uid="{BEABF3F7-59D2-46A8-8B7C-32C9247602A5}">
      <formula1>"Unidad,Porcentaje,Monetario"</formula1>
    </dataValidation>
    <dataValidation type="list" allowBlank="1" showInputMessage="1" showErrorMessage="1" sqref="E13:E14 E19:E29" xr:uid="{E912D282-D646-4F54-951D-0323DE764F4C}">
      <formula1>"Unidad,Porcentaje,Monetario"</formula1>
      <formula2>0</formula2>
    </dataValidation>
    <dataValidation type="list" allowBlank="1" showInputMessage="1" showErrorMessage="1" sqref="J11:J29" xr:uid="{874B1AA7-40AE-4C74-BFCA-1742946C5F54}">
      <formula1>"A,B,C"</formula1>
    </dataValidation>
  </dataValidations>
  <pageMargins left="0.7" right="0.7" top="0.75" bottom="0.75" header="0.3" footer="0.3"/>
  <pageSetup scale="41" fitToHeight="0" orientation="landscape" r:id="rId1"/>
  <rowBreaks count="1" manualBreakCount="1">
    <brk id="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6D37-9D83-44D1-AA1F-9E5A105A7180}">
  <sheetPr codeName="Hoja7">
    <pageSetUpPr fitToPage="1"/>
  </sheetPr>
  <dimension ref="A1:AD19"/>
  <sheetViews>
    <sheetView view="pageBreakPreview" zoomScale="60" zoomScaleNormal="70" workbookViewId="0">
      <selection activeCell="K11" sqref="K11"/>
    </sheetView>
  </sheetViews>
  <sheetFormatPr defaultColWidth="11.42578125" defaultRowHeight="15" x14ac:dyDescent="0.25"/>
  <cols>
    <col min="1" max="1" width="11.28515625" bestFit="1" customWidth="1"/>
    <col min="2" max="2" width="35.7109375" customWidth="1"/>
    <col min="3" max="4" width="20.7109375" customWidth="1"/>
    <col min="5" max="5" width="14.42578125" bestFit="1" customWidth="1"/>
    <col min="6" max="6" width="8.28515625" hidden="1" customWidth="1"/>
    <col min="7" max="7" width="11.85546875" customWidth="1"/>
    <col min="8" max="9" width="8.7109375" hidden="1" customWidth="1"/>
    <col min="10" max="10" width="14.5703125" customWidth="1"/>
    <col min="11" max="11" width="40.7109375" customWidth="1"/>
    <col min="12" max="15" width="15.7109375" customWidth="1"/>
    <col min="16" max="16" width="40.7109375" customWidth="1"/>
    <col min="17" max="17" width="10.28515625" hidden="1" customWidth="1"/>
    <col min="18" max="18" width="4.7109375" hidden="1" customWidth="1"/>
    <col min="19" max="19" width="5.42578125" hidden="1" customWidth="1"/>
    <col min="20" max="20" width="5" hidden="1" customWidth="1"/>
    <col min="21" max="21" width="7.28515625" hidden="1" customWidth="1"/>
    <col min="22" max="22" width="4.42578125" hidden="1" customWidth="1"/>
    <col min="23" max="23" width="6.42578125" hidden="1" customWidth="1"/>
    <col min="24" max="24" width="9.85546875" hidden="1" customWidth="1"/>
    <col min="25" max="26" width="7.28515625" hidden="1" customWidth="1"/>
    <col min="27" max="27" width="9.5703125" hidden="1" customWidth="1"/>
    <col min="28" max="28" width="8.7109375" hidden="1" customWidth="1"/>
    <col min="29" max="29" width="7.28515625" hidden="1" customWidth="1"/>
    <col min="30" max="30" width="0" hidden="1" customWidth="1"/>
  </cols>
  <sheetData>
    <row r="1" spans="1:30" ht="26.25" x14ac:dyDescent="0.25">
      <c r="B1" s="224" t="s">
        <v>388</v>
      </c>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1"/>
    </row>
    <row r="2" spans="1:30" ht="112.5" customHeight="1" x14ac:dyDescent="0.25">
      <c r="B2" s="225" t="s">
        <v>389</v>
      </c>
      <c r="C2" s="225"/>
      <c r="D2" s="225"/>
      <c r="E2" s="225"/>
      <c r="F2" s="225"/>
      <c r="G2" s="225"/>
      <c r="H2" s="225" t="s">
        <v>390</v>
      </c>
      <c r="I2" s="225"/>
      <c r="J2" s="225"/>
      <c r="K2" s="225"/>
      <c r="L2" s="225"/>
      <c r="M2" s="225"/>
      <c r="N2" s="225"/>
      <c r="O2" s="225"/>
      <c r="P2" s="225"/>
      <c r="Q2" s="225"/>
      <c r="R2" s="225"/>
      <c r="S2" s="225"/>
      <c r="T2" s="225"/>
      <c r="U2" s="225"/>
      <c r="V2" s="225"/>
      <c r="W2" s="225"/>
      <c r="X2" s="225"/>
      <c r="Y2" s="225" t="s">
        <v>391</v>
      </c>
      <c r="Z2" s="225"/>
      <c r="AA2" s="225"/>
      <c r="AB2" s="225"/>
      <c r="AC2" s="21"/>
    </row>
    <row r="3" spans="1:30" ht="26.25" x14ac:dyDescent="0.25">
      <c r="B3" s="226" t="s">
        <v>672</v>
      </c>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1"/>
    </row>
    <row r="4" spans="1:30" ht="15.75" x14ac:dyDescent="0.25">
      <c r="B4" s="222" t="s">
        <v>401</v>
      </c>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1"/>
    </row>
    <row r="5" spans="1:30" ht="15" customHeight="1" x14ac:dyDescent="0.25">
      <c r="B5" s="223" t="s">
        <v>393</v>
      </c>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1"/>
    </row>
    <row r="6" spans="1:30" ht="36.75" customHeight="1" x14ac:dyDescent="0.25">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1"/>
    </row>
    <row r="7" spans="1:30" ht="15" customHeight="1" x14ac:dyDescent="0.25">
      <c r="B7" s="223" t="s">
        <v>394</v>
      </c>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1"/>
    </row>
    <row r="8" spans="1:30" ht="15.75" customHeight="1" thickBot="1" x14ac:dyDescent="0.3">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1"/>
    </row>
    <row r="9" spans="1:30" ht="15.75" customHeight="1" x14ac:dyDescent="0.25">
      <c r="B9" s="210" t="s">
        <v>0</v>
      </c>
      <c r="C9" s="210" t="s">
        <v>1</v>
      </c>
      <c r="D9" s="210"/>
      <c r="E9" s="210"/>
      <c r="F9" s="210"/>
      <c r="G9" s="210"/>
      <c r="H9" s="210"/>
      <c r="I9" s="210"/>
      <c r="J9" s="210"/>
      <c r="K9" s="210" t="s">
        <v>404</v>
      </c>
      <c r="L9" s="209" t="s">
        <v>384</v>
      </c>
      <c r="M9" s="209"/>
      <c r="N9" s="209"/>
      <c r="O9" s="209"/>
      <c r="P9" s="210" t="s">
        <v>413</v>
      </c>
      <c r="Q9" s="229" t="s">
        <v>316</v>
      </c>
      <c r="R9" s="209" t="s">
        <v>52</v>
      </c>
      <c r="S9" s="209"/>
      <c r="T9" s="209"/>
      <c r="U9" s="209"/>
      <c r="V9" s="209" t="s">
        <v>53</v>
      </c>
      <c r="W9" s="209"/>
      <c r="X9" s="209"/>
      <c r="Y9" s="209"/>
      <c r="Z9" s="209" t="s">
        <v>54</v>
      </c>
      <c r="AA9" s="209"/>
      <c r="AB9" s="209"/>
      <c r="AC9" s="209"/>
      <c r="AD9" s="227" t="s">
        <v>179</v>
      </c>
    </row>
    <row r="10" spans="1:30" ht="26.25" thickBot="1" x14ac:dyDescent="0.3">
      <c r="B10" s="210"/>
      <c r="C10" s="22" t="s">
        <v>2</v>
      </c>
      <c r="D10" s="22" t="s">
        <v>3</v>
      </c>
      <c r="E10" s="22" t="s">
        <v>4</v>
      </c>
      <c r="F10" s="23" t="s">
        <v>395</v>
      </c>
      <c r="G10" s="23" t="s">
        <v>668</v>
      </c>
      <c r="H10" s="23" t="s">
        <v>312</v>
      </c>
      <c r="I10" s="23" t="s">
        <v>313</v>
      </c>
      <c r="J10" s="22" t="s">
        <v>5</v>
      </c>
      <c r="K10" s="210"/>
      <c r="L10" s="34" t="s">
        <v>669</v>
      </c>
      <c r="M10" s="34" t="s">
        <v>670</v>
      </c>
      <c r="N10" s="34" t="s">
        <v>671</v>
      </c>
      <c r="O10" s="23" t="s">
        <v>58</v>
      </c>
      <c r="P10" s="210"/>
      <c r="Q10" s="229"/>
      <c r="R10" s="34" t="s">
        <v>55</v>
      </c>
      <c r="S10" s="34" t="s">
        <v>56</v>
      </c>
      <c r="T10" s="34" t="s">
        <v>57</v>
      </c>
      <c r="U10" s="23" t="s">
        <v>58</v>
      </c>
      <c r="V10" s="34" t="s">
        <v>59</v>
      </c>
      <c r="W10" s="34" t="s">
        <v>60</v>
      </c>
      <c r="X10" s="34" t="s">
        <v>61</v>
      </c>
      <c r="Y10" s="23" t="s">
        <v>62</v>
      </c>
      <c r="Z10" s="34" t="s">
        <v>63</v>
      </c>
      <c r="AA10" s="34" t="s">
        <v>64</v>
      </c>
      <c r="AB10" s="34" t="s">
        <v>65</v>
      </c>
      <c r="AC10" s="23" t="s">
        <v>66</v>
      </c>
      <c r="AD10" s="228"/>
    </row>
    <row r="11" spans="1:30" ht="150" customHeight="1" thickBot="1" x14ac:dyDescent="0.3">
      <c r="B11" s="212" t="s">
        <v>180</v>
      </c>
      <c r="C11" s="26" t="s">
        <v>181</v>
      </c>
      <c r="D11" s="26" t="s">
        <v>182</v>
      </c>
      <c r="E11" s="26" t="s">
        <v>9</v>
      </c>
      <c r="F11" s="77">
        <v>725</v>
      </c>
      <c r="G11" s="77">
        <v>825</v>
      </c>
      <c r="H11" s="77">
        <v>750</v>
      </c>
      <c r="I11" s="77">
        <v>800</v>
      </c>
      <c r="J11" s="29" t="s">
        <v>10</v>
      </c>
      <c r="K11" s="27" t="s">
        <v>487</v>
      </c>
      <c r="L11" s="78">
        <v>150</v>
      </c>
      <c r="M11" s="78">
        <v>184</v>
      </c>
      <c r="N11" s="78">
        <v>168</v>
      </c>
      <c r="O11" s="79">
        <f>+IF($E11="Porcentaje",IF(AND(L11&lt;&gt;"",M11="",N11=""),L11,IF(AND(L11&lt;&gt;"",M11&lt;&gt;"",N11=""),M11,IF(AND(L11&lt;&gt;"",M11&lt;&gt;"",N11&lt;&gt;""),N11,0))),SUM(L11:N11))</f>
        <v>502</v>
      </c>
      <c r="P11" s="27" t="s">
        <v>484</v>
      </c>
      <c r="Q11" s="44">
        <f>+O11/F11</f>
        <v>0.69241379310344831</v>
      </c>
      <c r="R11" s="78">
        <v>0</v>
      </c>
      <c r="S11" s="78">
        <v>0</v>
      </c>
      <c r="T11" s="78">
        <v>0</v>
      </c>
      <c r="U11" s="79">
        <f>+IF($E11="Porcentaje",IF(AND(R11&lt;&gt;"",S11="",T11=""),R11,IF(AND(R11&lt;&gt;"",S11&lt;&gt;"",T11=""),S11,IF(AND(R11&lt;&gt;"",S11&lt;&gt;"",T11&lt;&gt;""),T11,0))),SUM(R11:T11))</f>
        <v>0</v>
      </c>
      <c r="V11" s="78">
        <v>0</v>
      </c>
      <c r="W11" s="78">
        <v>0</v>
      </c>
      <c r="X11" s="78">
        <v>0</v>
      </c>
      <c r="Y11" s="79">
        <f>+IF($E11="Porcentaje",IF(AND(V11&lt;&gt;"",W11="",X11=""),V11,IF(AND(V11&lt;&gt;"",W11&lt;&gt;"",X11=""),W11,IF(AND(V11&lt;&gt;"",W11&lt;&gt;"",X11&lt;&gt;""),X11,0))),SUM(V11:X11))</f>
        <v>0</v>
      </c>
      <c r="Z11" s="78">
        <v>0</v>
      </c>
      <c r="AA11" s="78">
        <v>0</v>
      </c>
      <c r="AB11" s="78">
        <v>0</v>
      </c>
      <c r="AC11" s="79">
        <f>+IF($E11="Porcentaje",IF(AND(Z11&lt;&gt;"",AA11="",AB11=""),Z11,IF(AND(Z11&lt;&gt;"",AA11&lt;&gt;"",AB11=""),AA11,IF(AND(Z11&lt;&gt;"",AA11&lt;&gt;"",AB11&lt;&gt;""),AB11,0))),SUM(Z11:AB11))</f>
        <v>0</v>
      </c>
      <c r="AD11" s="76" t="str">
        <f>+IFERROR(IF(#REF!="Porcentaje",IF(AND(COUNT(L11:N11)&gt;=0,COUNT(R11:T11)=0,COUNT(V11:X11)=0,COUNT(Z11:AB11)=0),O11,IF(AND(COUNT(L11:N11)&gt;=1,COUNT(R11:T11)&gt;=1,COUNT(V11:X11)=0,COUNT(Z11:AB11)=0),U11,IF(AND(COUNT(L11:N11)&gt;=1,COUNT(R11:T11)&gt;=1,COUNT(V11:X11)&gt;=1,COUNT(Z11:AB11)=0),Y11,IF(AND(COUNT(L11:N11)&gt;=1,COUNT(R11:T11)&gt;=1,COUNT(V11:X11)&gt;=1,COUNT(Z11:AB11)&gt;=1),AC11,"-")))),SUM(O11,U11,Y11,AC11)),"-")</f>
        <v>-</v>
      </c>
    </row>
    <row r="12" spans="1:30" ht="150" customHeight="1" thickBot="1" x14ac:dyDescent="0.3">
      <c r="B12" s="212"/>
      <c r="C12" s="26" t="s">
        <v>183</v>
      </c>
      <c r="D12" s="26" t="s">
        <v>184</v>
      </c>
      <c r="E12" s="26" t="s">
        <v>9</v>
      </c>
      <c r="F12" s="77">
        <v>250</v>
      </c>
      <c r="G12" s="77">
        <v>400</v>
      </c>
      <c r="H12" s="77">
        <v>625</v>
      </c>
      <c r="I12" s="77">
        <v>725</v>
      </c>
      <c r="J12" s="29" t="s">
        <v>10</v>
      </c>
      <c r="K12" s="27" t="s">
        <v>488</v>
      </c>
      <c r="L12" s="78">
        <v>374</v>
      </c>
      <c r="M12" s="78">
        <v>385</v>
      </c>
      <c r="N12" s="78">
        <v>430</v>
      </c>
      <c r="O12" s="79">
        <f>+IF($E12="Porcentaje",IF(AND(L12&lt;&gt;"",M12="",N12=""),L12,IF(AND(L12&lt;&gt;"",M12&lt;&gt;"",N12=""),M12,IF(AND(L12&lt;&gt;"",M12&lt;&gt;"",N12&lt;&gt;""),N12,0))),SUM(L12:N12))</f>
        <v>1189</v>
      </c>
      <c r="P12" s="27" t="s">
        <v>485</v>
      </c>
      <c r="Q12" s="44">
        <f>+O12/F12</f>
        <v>4.7560000000000002</v>
      </c>
      <c r="R12" s="78">
        <v>0</v>
      </c>
      <c r="S12" s="78">
        <v>0</v>
      </c>
      <c r="T12" s="78">
        <v>0</v>
      </c>
      <c r="U12" s="79">
        <f>+IF($E12="Porcentaje",IF(AND(R12&lt;&gt;"",S12="",T12=""),R12,IF(AND(R12&lt;&gt;"",S12&lt;&gt;"",T12=""),S12,IF(AND(R12&lt;&gt;"",S12&lt;&gt;"",T12&lt;&gt;""),T12,0))),SUM(R12:T12))</f>
        <v>0</v>
      </c>
      <c r="V12" s="78">
        <v>0</v>
      </c>
      <c r="W12" s="78">
        <v>0</v>
      </c>
      <c r="X12" s="78">
        <v>0</v>
      </c>
      <c r="Y12" s="79">
        <f>+IF($E12="Porcentaje",IF(AND(V12&lt;&gt;"",W12="",X12=""),V12,IF(AND(V12&lt;&gt;"",W12&lt;&gt;"",X12=""),W12,IF(AND(V12&lt;&gt;"",W12&lt;&gt;"",X12&lt;&gt;""),X12,0))),SUM(V12:X12))</f>
        <v>0</v>
      </c>
      <c r="Z12" s="78">
        <v>0</v>
      </c>
      <c r="AA12" s="78">
        <v>0</v>
      </c>
      <c r="AB12" s="78">
        <v>0</v>
      </c>
      <c r="AC12" s="79">
        <f>+IF($E12="Porcentaje",IF(AND(Z12&lt;&gt;"",AA12="",AB12=""),Z12,IF(AND(Z12&lt;&gt;"",AA12&lt;&gt;"",AB12=""),AA12,IF(AND(Z12&lt;&gt;"",AA12&lt;&gt;"",AB12&lt;&gt;""),AB12,0))),SUM(Z12:AB12))</f>
        <v>0</v>
      </c>
      <c r="AD12" s="76" t="str">
        <f>+IFERROR(IF(#REF!="Porcentaje",IF(AND(COUNT(L12:N12)&gt;=0,COUNT(R12:T12)=0,COUNT(V12:X12)=0,COUNT(Z12:AB12)=0),O12,IF(AND(COUNT(L12:N12)&gt;=1,COUNT(R12:T12)&gt;=1,COUNT(V12:X12)=0,COUNT(Z12:AB12)=0),U12,IF(AND(COUNT(L12:N12)&gt;=1,COUNT(R12:T12)&gt;=1,COUNT(V12:X12)&gt;=1,COUNT(Z12:AB12)=0),Y12,IF(AND(COUNT(L12:N12)&gt;=1,COUNT(R12:T12)&gt;=1,COUNT(V12:X12)&gt;=1,COUNT(Z12:AB12)&gt;=1),AC12,"-")))),SUM(O12,U12,Y12,AC12)),"-")</f>
        <v>-</v>
      </c>
    </row>
    <row r="13" spans="1:30" ht="150" customHeight="1" thickBot="1" x14ac:dyDescent="0.3">
      <c r="B13" s="212"/>
      <c r="C13" s="80" t="s">
        <v>163</v>
      </c>
      <c r="D13" s="62" t="s">
        <v>164</v>
      </c>
      <c r="E13" s="26" t="s">
        <v>9</v>
      </c>
      <c r="F13" s="77">
        <v>0</v>
      </c>
      <c r="G13" s="77">
        <v>1</v>
      </c>
      <c r="H13" s="77">
        <v>0</v>
      </c>
      <c r="I13" s="77">
        <v>0</v>
      </c>
      <c r="J13" s="29" t="s">
        <v>10</v>
      </c>
      <c r="K13" s="27" t="s">
        <v>475</v>
      </c>
      <c r="L13" s="78">
        <v>0</v>
      </c>
      <c r="M13" s="78">
        <v>1</v>
      </c>
      <c r="N13" s="78">
        <v>0</v>
      </c>
      <c r="O13" s="79">
        <f>+IF($E13="Porcentaje",IF(AND(L13&lt;&gt;"",M13="",N13=""),L13,IF(AND(L13&lt;&gt;"",M13&lt;&gt;"",N13=""),M13,IF(AND(L13&lt;&gt;"",M13&lt;&gt;"",N13&lt;&gt;""),N13,0))),SUM(L13:N13))</f>
        <v>1</v>
      </c>
      <c r="P13" s="66" t="s">
        <v>486</v>
      </c>
      <c r="Q13" s="44" t="e">
        <f>+IF(P13/F13=0, "- ", P13/F13)</f>
        <v>#VALUE!</v>
      </c>
      <c r="R13" s="78">
        <v>0</v>
      </c>
      <c r="S13" s="78">
        <v>0</v>
      </c>
      <c r="T13" s="78">
        <v>0</v>
      </c>
      <c r="U13" s="79">
        <f>+IF($E13="Porcentaje",IF(AND(R13&lt;&gt;"",S13="",T13=""),R13,IF(AND(R13&lt;&gt;"",S13&lt;&gt;"",T13=""),S13,IF(AND(R13&lt;&gt;"",S13&lt;&gt;"",T13&lt;&gt;""),T13,0))),SUM(R13:T13))</f>
        <v>0</v>
      </c>
      <c r="V13" s="78">
        <v>0</v>
      </c>
      <c r="W13" s="78">
        <v>0</v>
      </c>
      <c r="X13" s="78">
        <v>0</v>
      </c>
      <c r="Y13" s="79">
        <f>+IF($E13="Porcentaje",IF(AND(V13&lt;&gt;"",W13="",X13=""),V13,IF(AND(V13&lt;&gt;"",W13&lt;&gt;"",X13=""),W13,IF(AND(V13&lt;&gt;"",W13&lt;&gt;"",X13&lt;&gt;""),X13,0))),SUM(V13:X13))</f>
        <v>0</v>
      </c>
      <c r="Z13" s="78">
        <v>0</v>
      </c>
      <c r="AA13" s="78">
        <v>0</v>
      </c>
      <c r="AB13" s="78">
        <v>0</v>
      </c>
      <c r="AC13" s="79">
        <f>+IF($E13="Porcentaje",IF(AND(Z13&lt;&gt;"",AA13="",AB13=""),Z13,IF(AND(Z13&lt;&gt;"",AA13&lt;&gt;"",AB13=""),AA13,IF(AND(Z13&lt;&gt;"",AA13&lt;&gt;"",AB13&lt;&gt;""),AB13,0))),SUM(Z13:AB13))</f>
        <v>0</v>
      </c>
      <c r="AD13" s="76" t="str">
        <f>+IFERROR(IF(#REF!="Porcentaje",IF(AND(COUNT(L13:N13)&gt;=0,COUNT(R13:T13)=0,COUNT(V13:X13)=0,COUNT(Z13:AB13)=0),P13,IF(AND(COUNT(L13:N13)&gt;=1,COUNT(R13:T13)&gt;=1,COUNT(V13:X13)=0,COUNT(Z13:AB13)=0),U13,IF(AND(COUNT(L13:N13)&gt;=1,COUNT(R13:T13)&gt;=1,COUNT(V13:X13)&gt;=1,COUNT(Z13:AB13)=0),Y13,IF(AND(COUNT(L13:N13)&gt;=1,COUNT(R13:T13)&gt;=1,COUNT(V13:X13)&gt;=1,COUNT(Z13:AB13)&gt;=1),AC13,"-")))),SUM(P13,U13,Y13,AC13)),"-")</f>
        <v>-</v>
      </c>
    </row>
    <row r="14" spans="1:30" ht="150" customHeight="1" thickBot="1" x14ac:dyDescent="0.3">
      <c r="B14" s="212"/>
      <c r="C14" s="80" t="s">
        <v>185</v>
      </c>
      <c r="D14" s="62" t="s">
        <v>166</v>
      </c>
      <c r="E14" s="26" t="s">
        <v>9</v>
      </c>
      <c r="F14" s="77">
        <v>0</v>
      </c>
      <c r="G14" s="77">
        <v>1</v>
      </c>
      <c r="H14" s="77">
        <v>0</v>
      </c>
      <c r="I14" s="77">
        <v>1</v>
      </c>
      <c r="J14" s="29" t="s">
        <v>10</v>
      </c>
      <c r="K14" s="66" t="s">
        <v>489</v>
      </c>
      <c r="L14" s="78">
        <v>0</v>
      </c>
      <c r="M14" s="78">
        <v>1</v>
      </c>
      <c r="N14" s="78">
        <v>0</v>
      </c>
      <c r="O14" s="79">
        <f>+IF($E14="Porcentaje",IF(AND(L14&lt;&gt;"",M14="",N14=""),L14,IF(AND(L14&lt;&gt;"",M14&lt;&gt;"",N14=""),M14,IF(AND(L14&lt;&gt;"",M14&lt;&gt;"",N14&lt;&gt;""),N14,0))),SUM(L14:N14))</f>
        <v>1</v>
      </c>
      <c r="P14" s="66" t="s">
        <v>486</v>
      </c>
      <c r="Q14" s="44" t="e">
        <f>+IF(P14/F14=0, "- ", P14/F14)</f>
        <v>#VALUE!</v>
      </c>
      <c r="R14" s="78">
        <v>0</v>
      </c>
      <c r="S14" s="78">
        <v>0</v>
      </c>
      <c r="T14" s="78">
        <v>0</v>
      </c>
      <c r="U14" s="79">
        <f>+IF($E14="Porcentaje",IF(AND(R14&lt;&gt;"",S14="",T14=""),R14,IF(AND(R14&lt;&gt;"",S14&lt;&gt;"",T14=""),S14,IF(AND(R14&lt;&gt;"",S14&lt;&gt;"",T14&lt;&gt;""),T14,0))),SUM(R14:T14))</f>
        <v>0</v>
      </c>
      <c r="V14" s="78">
        <v>0</v>
      </c>
      <c r="W14" s="78">
        <v>0</v>
      </c>
      <c r="X14" s="78">
        <v>0</v>
      </c>
      <c r="Y14" s="79">
        <f>+IF($E14="Porcentaje",IF(AND(V14&lt;&gt;"",W14="",X14=""),V14,IF(AND(V14&lt;&gt;"",W14&lt;&gt;"",X14=""),W14,IF(AND(V14&lt;&gt;"",W14&lt;&gt;"",X14&lt;&gt;""),X14,0))),SUM(V14:X14))</f>
        <v>0</v>
      </c>
      <c r="Z14" s="78">
        <v>0</v>
      </c>
      <c r="AA14" s="78">
        <v>0</v>
      </c>
      <c r="AB14" s="78">
        <v>0</v>
      </c>
      <c r="AC14" s="79">
        <f>+IF($E14="Porcentaje",IF(AND(Z14&lt;&gt;"",AA14="",AB14=""),Z14,IF(AND(Z14&lt;&gt;"",AA14&lt;&gt;"",AB14=""),AA14,IF(AND(Z14&lt;&gt;"",AA14&lt;&gt;"",AB14&lt;&gt;""),AB14,0))),SUM(Z14:AB14))</f>
        <v>0</v>
      </c>
      <c r="AD14" s="76" t="str">
        <f>+IFERROR(IF(#REF!="Porcentaje",IF(AND(COUNT(L14:N14)&gt;=0,COUNT(R14:T14)=0,COUNT(V14:X14)=0,COUNT(Z14:AB14)=0),P14,IF(AND(COUNT(L14:N14)&gt;=1,COUNT(R14:T14)&gt;=1,COUNT(V14:X14)=0,COUNT(Z14:AB14)=0),U14,IF(AND(COUNT(L14:N14)&gt;=1,COUNT(R14:T14)&gt;=1,COUNT(V14:X14)&gt;=1,COUNT(Z14:AB14)=0),Y14,IF(AND(COUNT(L14:N14)&gt;=1,COUNT(R14:T14)&gt;=1,COUNT(V14:X14)&gt;=1,COUNT(Z14:AB14)&gt;=1),AC14,"-")))),SUM(P14,U14,Y14,AC14)),"-")</f>
        <v>-</v>
      </c>
    </row>
    <row r="16" spans="1:30" ht="18" hidden="1" customHeight="1" x14ac:dyDescent="0.25">
      <c r="A16" s="12" t="s">
        <v>318</v>
      </c>
      <c r="B16" s="12" t="s">
        <v>320</v>
      </c>
      <c r="C16" s="12" t="s">
        <v>321</v>
      </c>
    </row>
    <row r="17" spans="1:3" ht="94.5" hidden="1" x14ac:dyDescent="0.25">
      <c r="A17" s="13" t="s">
        <v>323</v>
      </c>
      <c r="B17" s="13" t="s">
        <v>180</v>
      </c>
      <c r="C17" s="10">
        <v>1</v>
      </c>
    </row>
    <row r="18" spans="1:3" ht="19.5" hidden="1" thickBot="1" x14ac:dyDescent="0.3">
      <c r="A18" s="208" t="s">
        <v>322</v>
      </c>
      <c r="B18" s="208"/>
      <c r="C18" s="15">
        <v>1</v>
      </c>
    </row>
    <row r="19" spans="1:3" hidden="1" x14ac:dyDescent="0.25"/>
  </sheetData>
  <mergeCells count="20">
    <mergeCell ref="B4:AB4"/>
    <mergeCell ref="B5:AB6"/>
    <mergeCell ref="B7:AB8"/>
    <mergeCell ref="B1:AB1"/>
    <mergeCell ref="B2:G2"/>
    <mergeCell ref="H2:X2"/>
    <mergeCell ref="Y2:AB2"/>
    <mergeCell ref="B3:AB3"/>
    <mergeCell ref="A18:B18"/>
    <mergeCell ref="Z9:AC9"/>
    <mergeCell ref="AD9:AD10"/>
    <mergeCell ref="B9:B10"/>
    <mergeCell ref="C9:J9"/>
    <mergeCell ref="B11:B14"/>
    <mergeCell ref="R9:U9"/>
    <mergeCell ref="V9:Y9"/>
    <mergeCell ref="Q9:Q10"/>
    <mergeCell ref="P9:P10"/>
    <mergeCell ref="L9:O9"/>
    <mergeCell ref="K9:K10"/>
  </mergeCells>
  <phoneticPr fontId="25" type="noConversion"/>
  <dataValidations disablePrompts="1" count="2">
    <dataValidation type="list" allowBlank="1" showInputMessage="1" showErrorMessage="1" sqref="E11:E14" xr:uid="{95B6AE0A-C9FE-42C1-8B18-7DFA5FD55207}">
      <formula1>"Unidad,Porcentaje,Monetario"</formula1>
    </dataValidation>
    <dataValidation type="list" allowBlank="1" showInputMessage="1" showErrorMessage="1" sqref="J11:J14" xr:uid="{9DD09F6C-D5B3-4656-B68A-DEA41ECC9AD6}">
      <formula1>"A,B,C"</formula1>
    </dataValidation>
  </dataValidations>
  <pageMargins left="0.7" right="0.7" top="1.5" bottom="0.75" header="0.3" footer="0.3"/>
  <pageSetup scale="4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31BF6-2FCB-4162-AC21-C09A74B5733C}">
  <sheetPr codeName="Hoja9">
    <pageSetUpPr fitToPage="1"/>
  </sheetPr>
  <dimension ref="A1:AD36"/>
  <sheetViews>
    <sheetView view="pageBreakPreview" zoomScale="60" zoomScaleNormal="70" workbookViewId="0">
      <selection activeCell="C9" sqref="C9:J9"/>
    </sheetView>
  </sheetViews>
  <sheetFormatPr defaultColWidth="11.42578125" defaultRowHeight="15" x14ac:dyDescent="0.25"/>
  <cols>
    <col min="2" max="2" width="35.7109375" customWidth="1"/>
    <col min="3" max="4" width="25.7109375" customWidth="1"/>
    <col min="5" max="5" width="14.42578125" bestFit="1" customWidth="1"/>
    <col min="6" max="6" width="10.85546875" hidden="1" customWidth="1"/>
    <col min="7" max="7" width="12.7109375" customWidth="1"/>
    <col min="8" max="9" width="10.85546875" hidden="1" customWidth="1"/>
    <col min="10" max="10" width="15" customWidth="1"/>
    <col min="11" max="11" width="55.7109375" customWidth="1"/>
    <col min="12" max="15" width="10.7109375" customWidth="1"/>
    <col min="16" max="16" width="45.7109375" customWidth="1"/>
    <col min="17" max="17" width="11.28515625" hidden="1" customWidth="1"/>
    <col min="18" max="18" width="4.7109375" hidden="1" customWidth="1"/>
    <col min="19" max="19" width="5.42578125" hidden="1" customWidth="1"/>
    <col min="20" max="20" width="5" hidden="1" customWidth="1"/>
    <col min="21" max="21" width="7.28515625" hidden="1" customWidth="1"/>
    <col min="22" max="22" width="4.5703125" hidden="1" customWidth="1"/>
    <col min="23" max="23" width="6.42578125" hidden="1" customWidth="1"/>
    <col min="24" max="24" width="9.85546875" hidden="1" customWidth="1"/>
    <col min="25" max="26" width="7.28515625" hidden="1" customWidth="1"/>
    <col min="27" max="27" width="9.5703125" hidden="1" customWidth="1"/>
    <col min="28" max="28" width="8.7109375" hidden="1" customWidth="1"/>
    <col min="29" max="29" width="7.28515625" hidden="1" customWidth="1"/>
    <col min="30" max="30" width="9.7109375" hidden="1" customWidth="1"/>
  </cols>
  <sheetData>
    <row r="1" spans="2:30" ht="26.25" x14ac:dyDescent="0.25">
      <c r="B1" s="224" t="s">
        <v>388</v>
      </c>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1"/>
    </row>
    <row r="2" spans="2:30" ht="129.75" customHeight="1" x14ac:dyDescent="0.25">
      <c r="B2" s="225" t="s">
        <v>389</v>
      </c>
      <c r="C2" s="225"/>
      <c r="D2" s="225"/>
      <c r="E2" s="225"/>
      <c r="F2" s="225"/>
      <c r="G2" s="225"/>
      <c r="H2" s="225" t="s">
        <v>390</v>
      </c>
      <c r="I2" s="225"/>
      <c r="J2" s="225"/>
      <c r="K2" s="225"/>
      <c r="L2" s="225"/>
      <c r="M2" s="225"/>
      <c r="N2" s="225"/>
      <c r="O2" s="225"/>
      <c r="P2" s="225"/>
      <c r="Q2" s="225"/>
      <c r="R2" s="225"/>
      <c r="S2" s="225"/>
      <c r="T2" s="225"/>
      <c r="U2" s="225"/>
      <c r="V2" s="225"/>
      <c r="W2" s="225"/>
      <c r="X2" s="225"/>
      <c r="Y2" s="225" t="s">
        <v>391</v>
      </c>
      <c r="Z2" s="225"/>
      <c r="AA2" s="225"/>
      <c r="AB2" s="225"/>
      <c r="AC2" s="21"/>
    </row>
    <row r="3" spans="2:30" ht="26.25" x14ac:dyDescent="0.25">
      <c r="B3" s="226" t="s">
        <v>672</v>
      </c>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1"/>
    </row>
    <row r="4" spans="2:30" ht="21.75" customHeight="1" x14ac:dyDescent="0.25">
      <c r="B4" s="222" t="s">
        <v>403</v>
      </c>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1"/>
    </row>
    <row r="5" spans="2:30" ht="15" customHeight="1" x14ac:dyDescent="0.25">
      <c r="B5" s="223" t="s">
        <v>393</v>
      </c>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1"/>
    </row>
    <row r="6" spans="2:30" ht="33.75" customHeight="1" x14ac:dyDescent="0.25">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1"/>
    </row>
    <row r="7" spans="2:30" ht="15" customHeight="1" x14ac:dyDescent="0.25">
      <c r="B7" s="223" t="s">
        <v>394</v>
      </c>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1"/>
    </row>
    <row r="8" spans="2:30" ht="15.75" customHeight="1" thickBot="1" x14ac:dyDescent="0.3">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1"/>
    </row>
    <row r="9" spans="2:30" ht="15.75" customHeight="1" thickBot="1" x14ac:dyDescent="0.3">
      <c r="B9" s="210" t="s">
        <v>0</v>
      </c>
      <c r="C9" s="210" t="s">
        <v>1</v>
      </c>
      <c r="D9" s="210"/>
      <c r="E9" s="210"/>
      <c r="F9" s="215"/>
      <c r="G9" s="215"/>
      <c r="H9" s="215"/>
      <c r="I9" s="215"/>
      <c r="J9" s="210"/>
      <c r="K9" s="210" t="s">
        <v>404</v>
      </c>
      <c r="L9" s="209" t="s">
        <v>384</v>
      </c>
      <c r="M9" s="209"/>
      <c r="N9" s="209"/>
      <c r="O9" s="209"/>
      <c r="P9" s="210" t="s">
        <v>413</v>
      </c>
      <c r="Q9" s="230" t="s">
        <v>316</v>
      </c>
      <c r="R9" s="209" t="s">
        <v>52</v>
      </c>
      <c r="S9" s="209"/>
      <c r="T9" s="209"/>
      <c r="U9" s="209"/>
      <c r="V9" s="209" t="s">
        <v>53</v>
      </c>
      <c r="W9" s="209"/>
      <c r="X9" s="209"/>
      <c r="Y9" s="209"/>
      <c r="Z9" s="209" t="s">
        <v>54</v>
      </c>
      <c r="AA9" s="209"/>
      <c r="AB9" s="209"/>
      <c r="AC9" s="209"/>
      <c r="AD9" s="213" t="s">
        <v>179</v>
      </c>
    </row>
    <row r="10" spans="2:30" ht="26.25" thickBot="1" x14ac:dyDescent="0.3">
      <c r="B10" s="210"/>
      <c r="C10" s="22" t="s">
        <v>2</v>
      </c>
      <c r="D10" s="22" t="s">
        <v>3</v>
      </c>
      <c r="E10" s="22" t="s">
        <v>4</v>
      </c>
      <c r="F10" s="23" t="s">
        <v>395</v>
      </c>
      <c r="G10" s="23" t="s">
        <v>668</v>
      </c>
      <c r="H10" s="23" t="s">
        <v>312</v>
      </c>
      <c r="I10" s="23" t="s">
        <v>313</v>
      </c>
      <c r="J10" s="22" t="s">
        <v>5</v>
      </c>
      <c r="K10" s="210"/>
      <c r="L10" s="34" t="s">
        <v>669</v>
      </c>
      <c r="M10" s="34" t="s">
        <v>670</v>
      </c>
      <c r="N10" s="34" t="s">
        <v>671</v>
      </c>
      <c r="O10" s="23" t="s">
        <v>58</v>
      </c>
      <c r="P10" s="210"/>
      <c r="Q10" s="230"/>
      <c r="R10" s="34" t="s">
        <v>55</v>
      </c>
      <c r="S10" s="34" t="s">
        <v>56</v>
      </c>
      <c r="T10" s="34" t="s">
        <v>57</v>
      </c>
      <c r="U10" s="23" t="s">
        <v>58</v>
      </c>
      <c r="V10" s="34" t="s">
        <v>59</v>
      </c>
      <c r="W10" s="34" t="s">
        <v>60</v>
      </c>
      <c r="X10" s="34" t="s">
        <v>61</v>
      </c>
      <c r="Y10" s="23" t="s">
        <v>62</v>
      </c>
      <c r="Z10" s="34" t="s">
        <v>63</v>
      </c>
      <c r="AA10" s="34" t="s">
        <v>64</v>
      </c>
      <c r="AB10" s="34" t="s">
        <v>65</v>
      </c>
      <c r="AC10" s="23" t="s">
        <v>66</v>
      </c>
      <c r="AD10" s="213"/>
    </row>
    <row r="11" spans="2:30" ht="114" customHeight="1" thickBot="1" x14ac:dyDescent="0.3">
      <c r="B11" s="148" t="s">
        <v>220</v>
      </c>
      <c r="C11" s="149" t="s">
        <v>221</v>
      </c>
      <c r="D11" s="149" t="s">
        <v>222</v>
      </c>
      <c r="E11" s="149" t="s">
        <v>9</v>
      </c>
      <c r="F11" s="150">
        <v>3</v>
      </c>
      <c r="G11" s="150">
        <v>3</v>
      </c>
      <c r="H11" s="150">
        <v>3</v>
      </c>
      <c r="I11" s="150">
        <v>3</v>
      </c>
      <c r="J11" s="151" t="s">
        <v>10</v>
      </c>
      <c r="K11" s="96" t="s">
        <v>511</v>
      </c>
      <c r="L11" s="152">
        <v>1</v>
      </c>
      <c r="M11" s="152">
        <v>1</v>
      </c>
      <c r="N11" s="152">
        <v>1</v>
      </c>
      <c r="O11" s="79">
        <f>+IF($E11="Porcentaje",IF(AND(L11&lt;&gt;"",M11="",N11=""),L11,IF(AND(L11&lt;&gt;"",M11&lt;&gt;"",N11=""),M11,IF(AND(L11&lt;&gt;"",M11&lt;&gt;"",N11&lt;&gt;""),N11,0))),SUM(L11:N11))</f>
        <v>3</v>
      </c>
      <c r="P11" s="96" t="s">
        <v>499</v>
      </c>
      <c r="Q11" s="154" t="e">
        <f t="shared" ref="Q11:Q22" si="0">+P11/F11</f>
        <v>#VALUE!</v>
      </c>
      <c r="R11" s="152">
        <v>0</v>
      </c>
      <c r="S11" s="152">
        <v>0</v>
      </c>
      <c r="T11" s="152">
        <v>0</v>
      </c>
      <c r="U11" s="153">
        <f t="shared" ref="T11:U23" si="1">+IF($E11="Porcentaje",IF(AND(R11&lt;&gt;"",S11="",T11=""),R11,IF(AND(R11&lt;&gt;"",S11&lt;&gt;"",T11=""),S11,IF(AND(R11&lt;&gt;"",S11&lt;&gt;"",T11&lt;&gt;""),T11,0))),SUM(R11:T11))</f>
        <v>0</v>
      </c>
      <c r="V11" s="152">
        <v>0</v>
      </c>
      <c r="W11" s="152">
        <v>0</v>
      </c>
      <c r="X11" s="152">
        <v>0</v>
      </c>
      <c r="Y11" s="153">
        <f t="shared" ref="X11:Y23" si="2">+IF($E11="Porcentaje",IF(AND(V11&lt;&gt;"",W11="",X11=""),V11,IF(AND(V11&lt;&gt;"",W11&lt;&gt;"",X11=""),W11,IF(AND(V11&lt;&gt;"",W11&lt;&gt;"",X11&lt;&gt;""),X11,0))),SUM(V11:X11))</f>
        <v>0</v>
      </c>
      <c r="Z11" s="152">
        <v>0</v>
      </c>
      <c r="AA11" s="152">
        <v>0</v>
      </c>
      <c r="AB11" s="152">
        <v>0</v>
      </c>
      <c r="AC11" s="153">
        <f t="shared" ref="AB11:AC23" si="3">+IF($E11="Porcentaje",IF(AND(Z11&lt;&gt;"",AA11="",AB11=""),Z11,IF(AND(Z11&lt;&gt;"",AA11&lt;&gt;"",AB11=""),AA11,IF(AND(Z11&lt;&gt;"",AA11&lt;&gt;"",AB11&lt;&gt;""),AB11,0))),SUM(Z11:AB11))</f>
        <v>0</v>
      </c>
      <c r="AD11" s="146" t="str">
        <f>+IFERROR(IF(#REF!="Porcentaje",IF(AND(COUNT(L11:N11)&gt;=0,COUNT(R11:T11)=0,COUNT(V11:X11)=0,COUNT(Z11:AB11)=0),P11,IF(AND(COUNT(L11:N11)&gt;=1,COUNT(R11:T11)&gt;=1,COUNT(V11:X11)=0,COUNT(Z11:AB11)=0),U11,IF(AND(COUNT(L11:N11)&gt;=1,COUNT(R11:T11)&gt;=1,COUNT(V11:X11)&gt;=1,COUNT(Z11:AB11)=0),Y11,IF(AND(COUNT(L11:N11)&gt;=1,COUNT(R11:T11)&gt;=1,COUNT(V11:X11)&gt;=1,COUNT(Z11:AB11)&gt;=1),AC11,"-")))),SUM(P11,U11,Y11,AC11)),"-")</f>
        <v>-</v>
      </c>
    </row>
    <row r="12" spans="2:30" ht="51.75" thickBot="1" x14ac:dyDescent="0.3">
      <c r="B12" s="148" t="s">
        <v>223</v>
      </c>
      <c r="C12" s="149" t="s">
        <v>224</v>
      </c>
      <c r="D12" s="149" t="s">
        <v>225</v>
      </c>
      <c r="E12" s="149" t="s">
        <v>9</v>
      </c>
      <c r="F12" s="150">
        <v>3</v>
      </c>
      <c r="G12" s="150">
        <v>3</v>
      </c>
      <c r="H12" s="150">
        <v>3</v>
      </c>
      <c r="I12" s="150">
        <v>3</v>
      </c>
      <c r="J12" s="151" t="s">
        <v>10</v>
      </c>
      <c r="K12" s="96" t="s">
        <v>512</v>
      </c>
      <c r="L12" s="152">
        <v>1</v>
      </c>
      <c r="M12" s="152">
        <v>1</v>
      </c>
      <c r="N12" s="152">
        <v>1</v>
      </c>
      <c r="O12" s="79">
        <f t="shared" ref="O12:O23" si="4">+IF($E12="Porcentaje",IF(AND(L12&lt;&gt;"",M12="",N12=""),L12,IF(AND(L12&lt;&gt;"",M12&lt;&gt;"",N12=""),M12,IF(AND(L12&lt;&gt;"",M12&lt;&gt;"",N12&lt;&gt;""),N12,0))),SUM(L12:N12))</f>
        <v>3</v>
      </c>
      <c r="P12" s="96" t="s">
        <v>500</v>
      </c>
      <c r="Q12" s="154" t="e">
        <f t="shared" si="0"/>
        <v>#VALUE!</v>
      </c>
      <c r="R12" s="152">
        <v>0</v>
      </c>
      <c r="S12" s="152">
        <v>0</v>
      </c>
      <c r="T12" s="152">
        <v>0</v>
      </c>
      <c r="U12" s="153">
        <f t="shared" si="1"/>
        <v>0</v>
      </c>
      <c r="V12" s="152">
        <v>0</v>
      </c>
      <c r="W12" s="152">
        <v>0</v>
      </c>
      <c r="X12" s="152">
        <v>0</v>
      </c>
      <c r="Y12" s="153">
        <f t="shared" si="2"/>
        <v>0</v>
      </c>
      <c r="Z12" s="152">
        <v>0</v>
      </c>
      <c r="AA12" s="152">
        <v>0</v>
      </c>
      <c r="AB12" s="152" t="s">
        <v>337</v>
      </c>
      <c r="AC12" s="153">
        <f t="shared" si="3"/>
        <v>0</v>
      </c>
      <c r="AD12" s="146" t="e">
        <f>+AC12+Y12+U12+P12</f>
        <v>#VALUE!</v>
      </c>
    </row>
    <row r="13" spans="2:30" ht="97.5" customHeight="1" thickBot="1" x14ac:dyDescent="0.3">
      <c r="B13" s="148" t="s">
        <v>226</v>
      </c>
      <c r="C13" s="149" t="s">
        <v>227</v>
      </c>
      <c r="D13" s="149" t="s">
        <v>228</v>
      </c>
      <c r="E13" s="149" t="s">
        <v>9</v>
      </c>
      <c r="F13" s="150">
        <v>1</v>
      </c>
      <c r="G13" s="150">
        <v>1</v>
      </c>
      <c r="H13" s="150">
        <v>1</v>
      </c>
      <c r="I13" s="150">
        <v>1</v>
      </c>
      <c r="J13" s="151" t="s">
        <v>10</v>
      </c>
      <c r="K13" s="96" t="s">
        <v>513</v>
      </c>
      <c r="L13" s="152">
        <v>1</v>
      </c>
      <c r="M13" s="152">
        <v>0</v>
      </c>
      <c r="N13" s="152">
        <v>0</v>
      </c>
      <c r="O13" s="79">
        <f t="shared" si="4"/>
        <v>1</v>
      </c>
      <c r="P13" s="96" t="s">
        <v>501</v>
      </c>
      <c r="Q13" s="154" t="e">
        <f t="shared" si="0"/>
        <v>#VALUE!</v>
      </c>
      <c r="R13" s="152">
        <v>0</v>
      </c>
      <c r="S13" s="152">
        <v>0</v>
      </c>
      <c r="T13" s="152">
        <v>0</v>
      </c>
      <c r="U13" s="153">
        <f t="shared" si="1"/>
        <v>0</v>
      </c>
      <c r="V13" s="152">
        <v>0</v>
      </c>
      <c r="W13" s="152">
        <v>0</v>
      </c>
      <c r="X13" s="152">
        <v>0</v>
      </c>
      <c r="Y13" s="153">
        <f t="shared" si="2"/>
        <v>0</v>
      </c>
      <c r="Z13" s="152">
        <v>0</v>
      </c>
      <c r="AA13" s="152">
        <v>0</v>
      </c>
      <c r="AB13" s="152">
        <v>0</v>
      </c>
      <c r="AC13" s="153">
        <f t="shared" si="3"/>
        <v>0</v>
      </c>
      <c r="AD13" s="146">
        <v>4</v>
      </c>
    </row>
    <row r="14" spans="2:30" ht="70.5" customHeight="1" thickBot="1" x14ac:dyDescent="0.3">
      <c r="B14" s="231" t="s">
        <v>229</v>
      </c>
      <c r="C14" s="156" t="s">
        <v>230</v>
      </c>
      <c r="D14" s="156" t="s">
        <v>231</v>
      </c>
      <c r="E14" s="149" t="s">
        <v>9</v>
      </c>
      <c r="F14" s="150">
        <v>3</v>
      </c>
      <c r="G14" s="150">
        <v>3</v>
      </c>
      <c r="H14" s="150">
        <v>3</v>
      </c>
      <c r="I14" s="150">
        <v>3</v>
      </c>
      <c r="J14" s="151" t="s">
        <v>10</v>
      </c>
      <c r="K14" s="155" t="s">
        <v>514</v>
      </c>
      <c r="L14" s="152">
        <v>1</v>
      </c>
      <c r="M14" s="152">
        <v>1</v>
      </c>
      <c r="N14" s="152">
        <v>1</v>
      </c>
      <c r="O14" s="79">
        <f t="shared" si="4"/>
        <v>3</v>
      </c>
      <c r="P14" s="155" t="s">
        <v>502</v>
      </c>
      <c r="Q14" s="154" t="e">
        <f t="shared" si="0"/>
        <v>#VALUE!</v>
      </c>
      <c r="R14" s="152">
        <v>0</v>
      </c>
      <c r="S14" s="152">
        <v>0</v>
      </c>
      <c r="T14" s="152">
        <v>0</v>
      </c>
      <c r="U14" s="153">
        <f t="shared" si="1"/>
        <v>0</v>
      </c>
      <c r="V14" s="152">
        <v>0</v>
      </c>
      <c r="W14" s="152">
        <v>0</v>
      </c>
      <c r="X14" s="152">
        <v>0</v>
      </c>
      <c r="Y14" s="153">
        <f t="shared" si="2"/>
        <v>0</v>
      </c>
      <c r="Z14" s="152">
        <v>0</v>
      </c>
      <c r="AA14" s="152">
        <v>0</v>
      </c>
      <c r="AB14" s="152">
        <v>0</v>
      </c>
      <c r="AC14" s="153">
        <f t="shared" si="3"/>
        <v>0</v>
      </c>
      <c r="AD14" s="146" t="str">
        <f t="shared" ref="AD14" si="5">+IFERROR(IF(#REF!="Porcentaje",IF(AND(COUNT(L14:N14)&gt;=0,COUNT(R14:T14)=0,COUNT(V14:X14)=0,COUNT(Z14:AB14)=0),P14,IF(AND(COUNT(L14:N14)&gt;=1,COUNT(R14:T14)&gt;=1,COUNT(V14:X14)=0,COUNT(Z14:AB14)=0),U14,IF(AND(COUNT(L14:N14)&gt;=1,COUNT(R14:T14)&gt;=1,COUNT(V14:X14)&gt;=1,COUNT(Z14:AB14)=0),Y14,IF(AND(COUNT(L14:N14)&gt;=1,COUNT(R14:T14)&gt;=1,COUNT(V14:X14)&gt;=1,COUNT(Z14:AB14)&gt;=1),AC14,"-")))),SUM(P14,U14,Y14,AC14)),"-")</f>
        <v>-</v>
      </c>
    </row>
    <row r="15" spans="2:30" ht="66.75" customHeight="1" thickBot="1" x14ac:dyDescent="0.3">
      <c r="B15" s="231"/>
      <c r="C15" s="156" t="s">
        <v>232</v>
      </c>
      <c r="D15" s="156" t="s">
        <v>233</v>
      </c>
      <c r="E15" s="149" t="s">
        <v>9</v>
      </c>
      <c r="F15" s="150">
        <v>3</v>
      </c>
      <c r="G15" s="150">
        <v>3</v>
      </c>
      <c r="H15" s="150">
        <v>3</v>
      </c>
      <c r="I15" s="150">
        <v>4</v>
      </c>
      <c r="J15" s="151" t="s">
        <v>10</v>
      </c>
      <c r="K15" s="155" t="s">
        <v>515</v>
      </c>
      <c r="L15" s="152">
        <v>1</v>
      </c>
      <c r="M15" s="152">
        <v>1</v>
      </c>
      <c r="N15" s="152">
        <v>1</v>
      </c>
      <c r="O15" s="79">
        <f t="shared" si="4"/>
        <v>3</v>
      </c>
      <c r="P15" s="155" t="s">
        <v>503</v>
      </c>
      <c r="Q15" s="154" t="e">
        <f t="shared" si="0"/>
        <v>#VALUE!</v>
      </c>
      <c r="R15" s="152">
        <v>0</v>
      </c>
      <c r="S15" s="152">
        <v>0</v>
      </c>
      <c r="T15" s="152">
        <v>0</v>
      </c>
      <c r="U15" s="153">
        <f t="shared" si="1"/>
        <v>0</v>
      </c>
      <c r="V15" s="152">
        <v>0</v>
      </c>
      <c r="W15" s="152">
        <v>0</v>
      </c>
      <c r="X15" s="152">
        <v>0</v>
      </c>
      <c r="Y15" s="153">
        <f t="shared" si="2"/>
        <v>0</v>
      </c>
      <c r="Z15" s="152">
        <v>0</v>
      </c>
      <c r="AA15" s="152">
        <v>0</v>
      </c>
      <c r="AB15" s="152">
        <v>0</v>
      </c>
      <c r="AC15" s="153">
        <f t="shared" si="3"/>
        <v>0</v>
      </c>
      <c r="AD15" s="146" t="str">
        <f t="shared" ref="AD15" si="6">+IFERROR(IF(#REF!="Porcentaje",IF(AND(COUNT(L15:N15)&gt;=0,COUNT(R15:T15)=0,COUNT(V15:X15)=0,COUNT(Z15:AB15)=0),P15,IF(AND(COUNT(L15:N15)&gt;=1,COUNT(R15:T15)&gt;=1,COUNT(V15:X15)=0,COUNT(Z15:AB15)=0),U15,IF(AND(COUNT(L15:N15)&gt;=1,COUNT(R15:T15)&gt;=1,COUNT(V15:X15)&gt;=1,COUNT(Z15:AB15)=0),Y15,IF(AND(COUNT(L15:N15)&gt;=1,COUNT(R15:T15)&gt;=1,COUNT(V15:X15)&gt;=1,COUNT(Z15:AB15)&gt;=1),AC15,"-")))),SUM(P15,U15,Y15,AC15)),"-")</f>
        <v>-</v>
      </c>
    </row>
    <row r="16" spans="2:30" ht="46.5" customHeight="1" thickBot="1" x14ac:dyDescent="0.3">
      <c r="B16" s="231"/>
      <c r="C16" s="156" t="s">
        <v>234</v>
      </c>
      <c r="D16" s="156" t="s">
        <v>235</v>
      </c>
      <c r="E16" s="149" t="s">
        <v>9</v>
      </c>
      <c r="F16" s="150">
        <v>3</v>
      </c>
      <c r="G16" s="150">
        <v>3</v>
      </c>
      <c r="H16" s="150">
        <v>3</v>
      </c>
      <c r="I16" s="150">
        <v>3</v>
      </c>
      <c r="J16" s="151" t="s">
        <v>10</v>
      </c>
      <c r="K16" s="155" t="s">
        <v>516</v>
      </c>
      <c r="L16" s="152">
        <v>1</v>
      </c>
      <c r="M16" s="152">
        <v>1</v>
      </c>
      <c r="N16" s="152">
        <v>1</v>
      </c>
      <c r="O16" s="79">
        <f t="shared" si="4"/>
        <v>3</v>
      </c>
      <c r="P16" s="155" t="s">
        <v>504</v>
      </c>
      <c r="Q16" s="154" t="e">
        <f t="shared" si="0"/>
        <v>#VALUE!</v>
      </c>
      <c r="R16" s="152">
        <v>0</v>
      </c>
      <c r="S16" s="152">
        <v>0</v>
      </c>
      <c r="T16" s="152">
        <v>0</v>
      </c>
      <c r="U16" s="153">
        <f t="shared" si="1"/>
        <v>0</v>
      </c>
      <c r="V16" s="152">
        <v>0</v>
      </c>
      <c r="W16" s="152">
        <v>0</v>
      </c>
      <c r="X16" s="152">
        <v>0</v>
      </c>
      <c r="Y16" s="153">
        <f t="shared" si="2"/>
        <v>0</v>
      </c>
      <c r="Z16" s="152">
        <v>0</v>
      </c>
      <c r="AA16" s="152">
        <v>0</v>
      </c>
      <c r="AB16" s="152">
        <v>0</v>
      </c>
      <c r="AC16" s="153">
        <f t="shared" si="3"/>
        <v>0</v>
      </c>
      <c r="AD16" s="146" t="str">
        <f t="shared" ref="AD16" si="7">+IFERROR(IF(#REF!="Porcentaje",IF(AND(COUNT(L16:N16)&gt;=0,COUNT(R16:T16)=0,COUNT(V16:X16)=0,COUNT(Z16:AB16)=0),P16,IF(AND(COUNT(L16:N16)&gt;=1,COUNT(R16:T16)&gt;=1,COUNT(V16:X16)=0,COUNT(Z16:AB16)=0),U16,IF(AND(COUNT(L16:N16)&gt;=1,COUNT(R16:T16)&gt;=1,COUNT(V16:X16)&gt;=1,COUNT(Z16:AB16)=0),Y16,IF(AND(COUNT(L16:N16)&gt;=1,COUNT(R16:T16)&gt;=1,COUNT(V16:X16)&gt;=1,COUNT(Z16:AB16)&gt;=1),AC16,"-")))),SUM(P16,U16,Y16,AC16)),"-")</f>
        <v>-</v>
      </c>
    </row>
    <row r="17" spans="1:30" ht="112.5" customHeight="1" thickBot="1" x14ac:dyDescent="0.3">
      <c r="B17" s="231" t="s">
        <v>236</v>
      </c>
      <c r="C17" s="156" t="s">
        <v>237</v>
      </c>
      <c r="D17" s="156" t="s">
        <v>238</v>
      </c>
      <c r="E17" s="149" t="s">
        <v>9</v>
      </c>
      <c r="F17" s="150">
        <v>3</v>
      </c>
      <c r="G17" s="150">
        <v>3</v>
      </c>
      <c r="H17" s="150">
        <v>3</v>
      </c>
      <c r="I17" s="150">
        <v>3</v>
      </c>
      <c r="J17" s="151" t="s">
        <v>10</v>
      </c>
      <c r="K17" s="155" t="s">
        <v>517</v>
      </c>
      <c r="L17" s="152">
        <v>1</v>
      </c>
      <c r="M17" s="152">
        <v>1</v>
      </c>
      <c r="N17" s="152">
        <v>1</v>
      </c>
      <c r="O17" s="79">
        <f t="shared" si="4"/>
        <v>3</v>
      </c>
      <c r="P17" s="155" t="s">
        <v>505</v>
      </c>
      <c r="Q17" s="154" t="e">
        <f t="shared" si="0"/>
        <v>#VALUE!</v>
      </c>
      <c r="R17" s="152">
        <v>0</v>
      </c>
      <c r="S17" s="152">
        <v>0</v>
      </c>
      <c r="T17" s="152">
        <v>0</v>
      </c>
      <c r="U17" s="153">
        <f t="shared" si="1"/>
        <v>0</v>
      </c>
      <c r="V17" s="152">
        <v>0</v>
      </c>
      <c r="W17" s="152">
        <v>0</v>
      </c>
      <c r="X17" s="152">
        <v>0</v>
      </c>
      <c r="Y17" s="153">
        <f t="shared" si="2"/>
        <v>0</v>
      </c>
      <c r="Z17" s="152">
        <v>0</v>
      </c>
      <c r="AA17" s="152">
        <v>0</v>
      </c>
      <c r="AB17" s="152">
        <v>0</v>
      </c>
      <c r="AC17" s="153">
        <f t="shared" si="3"/>
        <v>0</v>
      </c>
      <c r="AD17" s="146" t="str">
        <f t="shared" ref="AD17" si="8">+IFERROR(IF(#REF!="Porcentaje",IF(AND(COUNT(L17:N17)&gt;=0,COUNT(R17:T17)=0,COUNT(V17:X17)=0,COUNT(Z17:AB17)=0),P17,IF(AND(COUNT(L17:N17)&gt;=1,COUNT(R17:T17)&gt;=1,COUNT(V17:X17)=0,COUNT(Z17:AB17)=0),U17,IF(AND(COUNT(L17:N17)&gt;=1,COUNT(R17:T17)&gt;=1,COUNT(V17:X17)&gt;=1,COUNT(Z17:AB17)=0),Y17,IF(AND(COUNT(L17:N17)&gt;=1,COUNT(R17:T17)&gt;=1,COUNT(V17:X17)&gt;=1,COUNT(Z17:AB17)&gt;=1),AC17,"-")))),SUM(P17,U17,Y17,AC17)),"-")</f>
        <v>-</v>
      </c>
    </row>
    <row r="18" spans="1:30" ht="141" thickBot="1" x14ac:dyDescent="0.3">
      <c r="B18" s="231"/>
      <c r="C18" s="156" t="s">
        <v>239</v>
      </c>
      <c r="D18" s="156" t="s">
        <v>240</v>
      </c>
      <c r="E18" s="149" t="s">
        <v>9</v>
      </c>
      <c r="F18" s="150">
        <v>0</v>
      </c>
      <c r="G18" s="150">
        <v>1</v>
      </c>
      <c r="H18" s="150">
        <v>0</v>
      </c>
      <c r="I18" s="150">
        <v>1</v>
      </c>
      <c r="J18" s="151" t="s">
        <v>10</v>
      </c>
      <c r="K18" s="155" t="s">
        <v>518</v>
      </c>
      <c r="L18" s="152">
        <v>0</v>
      </c>
      <c r="M18" s="152">
        <v>0</v>
      </c>
      <c r="N18" s="152">
        <v>0</v>
      </c>
      <c r="O18" s="79">
        <f t="shared" si="4"/>
        <v>0</v>
      </c>
      <c r="P18" s="157" t="s">
        <v>506</v>
      </c>
      <c r="Q18" s="154" t="e">
        <f t="shared" si="0"/>
        <v>#VALUE!</v>
      </c>
      <c r="R18" s="152">
        <v>0</v>
      </c>
      <c r="S18" s="152">
        <v>0</v>
      </c>
      <c r="T18" s="152">
        <v>0</v>
      </c>
      <c r="U18" s="153">
        <f t="shared" si="1"/>
        <v>0</v>
      </c>
      <c r="V18" s="152">
        <v>0</v>
      </c>
      <c r="W18" s="152">
        <v>0</v>
      </c>
      <c r="X18" s="152">
        <v>0</v>
      </c>
      <c r="Y18" s="153">
        <f t="shared" si="2"/>
        <v>0</v>
      </c>
      <c r="Z18" s="152">
        <v>0</v>
      </c>
      <c r="AA18" s="152">
        <v>0</v>
      </c>
      <c r="AB18" s="152">
        <v>0</v>
      </c>
      <c r="AC18" s="153">
        <f t="shared" si="3"/>
        <v>0</v>
      </c>
      <c r="AD18" s="146" t="str">
        <f t="shared" ref="AD18" si="9">+IFERROR(IF(#REF!="Porcentaje",IF(AND(COUNT(L18:N18)&gt;=0,COUNT(R18:T18)=0,COUNT(V18:X18)=0,COUNT(Z18:AB18)=0),P18,IF(AND(COUNT(L18:N18)&gt;=1,COUNT(R18:T18)&gt;=1,COUNT(V18:X18)=0,COUNT(Z18:AB18)=0),U18,IF(AND(COUNT(L18:N18)&gt;=1,COUNT(R18:T18)&gt;=1,COUNT(V18:X18)&gt;=1,COUNT(Z18:AB18)=0),Y18,IF(AND(COUNT(L18:N18)&gt;=1,COUNT(R18:T18)&gt;=1,COUNT(V18:X18)&gt;=1,COUNT(Z18:AB18)&gt;=1),AC18,"-")))),SUM(P18,U18,Y18,AC18)),"-")</f>
        <v>-</v>
      </c>
    </row>
    <row r="19" spans="1:30" ht="124.5" customHeight="1" thickBot="1" x14ac:dyDescent="0.3">
      <c r="B19" s="158" t="s">
        <v>241</v>
      </c>
      <c r="C19" s="159" t="s">
        <v>242</v>
      </c>
      <c r="D19" s="159" t="s">
        <v>243</v>
      </c>
      <c r="E19" s="149" t="s">
        <v>9</v>
      </c>
      <c r="F19" s="150">
        <v>3</v>
      </c>
      <c r="G19" s="150">
        <v>3</v>
      </c>
      <c r="H19" s="150">
        <v>3</v>
      </c>
      <c r="I19" s="150">
        <v>3</v>
      </c>
      <c r="J19" s="151" t="s">
        <v>10</v>
      </c>
      <c r="K19" s="157" t="s">
        <v>519</v>
      </c>
      <c r="L19" s="152">
        <v>1</v>
      </c>
      <c r="M19" s="152">
        <v>1</v>
      </c>
      <c r="N19" s="152">
        <v>1</v>
      </c>
      <c r="O19" s="79">
        <f t="shared" si="4"/>
        <v>3</v>
      </c>
      <c r="P19" s="157" t="s">
        <v>507</v>
      </c>
      <c r="Q19" s="154" t="e">
        <f t="shared" si="0"/>
        <v>#VALUE!</v>
      </c>
      <c r="R19" s="152">
        <v>0</v>
      </c>
      <c r="S19" s="152">
        <v>0</v>
      </c>
      <c r="T19" s="152">
        <v>0</v>
      </c>
      <c r="U19" s="153">
        <f t="shared" si="1"/>
        <v>0</v>
      </c>
      <c r="V19" s="152">
        <v>0</v>
      </c>
      <c r="W19" s="152">
        <v>0</v>
      </c>
      <c r="X19" s="152">
        <v>0</v>
      </c>
      <c r="Y19" s="153">
        <f t="shared" si="2"/>
        <v>0</v>
      </c>
      <c r="Z19" s="152">
        <v>0</v>
      </c>
      <c r="AA19" s="152">
        <v>0</v>
      </c>
      <c r="AB19" s="152">
        <v>0</v>
      </c>
      <c r="AC19" s="153">
        <f t="shared" si="3"/>
        <v>0</v>
      </c>
      <c r="AD19" s="146" t="str">
        <f t="shared" ref="AD19" si="10">+IFERROR(IF(#REF!="Porcentaje",IF(AND(COUNT(L19:N19)&gt;=0,COUNT(R19:T19)=0,COUNT(V19:X19)=0,COUNT(Z19:AB19)=0),P19,IF(AND(COUNT(L19:N19)&gt;=1,COUNT(R19:T19)&gt;=1,COUNT(V19:X19)=0,COUNT(Z19:AB19)=0),U19,IF(AND(COUNT(L19:N19)&gt;=1,COUNT(R19:T19)&gt;=1,COUNT(V19:X19)&gt;=1,COUNT(Z19:AB19)=0),Y19,IF(AND(COUNT(L19:N19)&gt;=1,COUNT(R19:T19)&gt;=1,COUNT(V19:X19)&gt;=1,COUNT(Z19:AB19)&gt;=1),AC19,"-")))),SUM(P19,U19,Y19,AC19)),"-")</f>
        <v>-</v>
      </c>
    </row>
    <row r="20" spans="1:30" ht="77.25" thickBot="1" x14ac:dyDescent="0.3">
      <c r="B20" s="158" t="s">
        <v>244</v>
      </c>
      <c r="C20" s="159" t="s">
        <v>245</v>
      </c>
      <c r="D20" s="159" t="s">
        <v>231</v>
      </c>
      <c r="E20" s="149" t="s">
        <v>9</v>
      </c>
      <c r="F20" s="150">
        <v>3</v>
      </c>
      <c r="G20" s="150">
        <v>3</v>
      </c>
      <c r="H20" s="150">
        <v>3</v>
      </c>
      <c r="I20" s="150">
        <v>3</v>
      </c>
      <c r="J20" s="151" t="s">
        <v>10</v>
      </c>
      <c r="K20" s="157" t="s">
        <v>520</v>
      </c>
      <c r="L20" s="152">
        <v>1</v>
      </c>
      <c r="M20" s="152">
        <v>1</v>
      </c>
      <c r="N20" s="152">
        <v>1</v>
      </c>
      <c r="O20" s="79">
        <f t="shared" si="4"/>
        <v>3</v>
      </c>
      <c r="P20" s="157" t="s">
        <v>508</v>
      </c>
      <c r="Q20" s="154" t="e">
        <f t="shared" si="0"/>
        <v>#VALUE!</v>
      </c>
      <c r="R20" s="152">
        <v>0</v>
      </c>
      <c r="S20" s="152">
        <v>0</v>
      </c>
      <c r="T20" s="152">
        <v>0</v>
      </c>
      <c r="U20" s="153">
        <f t="shared" si="1"/>
        <v>0</v>
      </c>
      <c r="V20" s="152">
        <v>0</v>
      </c>
      <c r="W20" s="152">
        <v>0</v>
      </c>
      <c r="X20" s="152">
        <v>0</v>
      </c>
      <c r="Y20" s="153">
        <f t="shared" si="2"/>
        <v>0</v>
      </c>
      <c r="Z20" s="152">
        <v>0</v>
      </c>
      <c r="AA20" s="152">
        <v>0</v>
      </c>
      <c r="AB20" s="152">
        <v>0</v>
      </c>
      <c r="AC20" s="153">
        <f t="shared" si="3"/>
        <v>0</v>
      </c>
      <c r="AD20" s="146" t="str">
        <f t="shared" ref="AD20" si="11">+IFERROR(IF(#REF!="Porcentaje",IF(AND(COUNT(L20:N20)&gt;=0,COUNT(R20:T20)=0,COUNT(V20:X20)=0,COUNT(Z20:AB20)=0),P20,IF(AND(COUNT(L20:N20)&gt;=1,COUNT(R20:T20)&gt;=1,COUNT(V20:X20)=0,COUNT(Z20:AB20)=0),U20,IF(AND(COUNT(L20:N20)&gt;=1,COUNT(R20:T20)&gt;=1,COUNT(V20:X20)&gt;=1,COUNT(Z20:AB20)=0),Y20,IF(AND(COUNT(L20:N20)&gt;=1,COUNT(R20:T20)&gt;=1,COUNT(V20:X20)&gt;=1,COUNT(Z20:AB20)&gt;=1),AC20,"-")))),SUM(P20,U20,Y20,AC20)),"-")</f>
        <v>-</v>
      </c>
    </row>
    <row r="21" spans="1:30" ht="64.5" thickBot="1" x14ac:dyDescent="0.3">
      <c r="B21" s="157" t="s">
        <v>246</v>
      </c>
      <c r="C21" s="160" t="s">
        <v>247</v>
      </c>
      <c r="D21" s="159" t="s">
        <v>248</v>
      </c>
      <c r="E21" s="149" t="s">
        <v>46</v>
      </c>
      <c r="F21" s="161">
        <v>1</v>
      </c>
      <c r="G21" s="161">
        <v>1</v>
      </c>
      <c r="H21" s="161">
        <v>1</v>
      </c>
      <c r="I21" s="161">
        <v>1</v>
      </c>
      <c r="J21" s="151" t="s">
        <v>10</v>
      </c>
      <c r="K21" s="157" t="s">
        <v>521</v>
      </c>
      <c r="L21" s="166">
        <v>1</v>
      </c>
      <c r="M21" s="166">
        <v>1</v>
      </c>
      <c r="N21" s="166">
        <v>1</v>
      </c>
      <c r="O21" s="195">
        <f>+IF($E21="Porcentaje",IF(AND(L21&lt;&gt;"",M21="",N21=""),L21,IF(AND(L21&lt;&gt;"",M21&lt;&gt;"",N21=""),M21,IF(AND(L21&lt;&gt;"",M21&lt;&gt;"",N21&lt;&gt;""),N21,0))),SUM(L21:N21))</f>
        <v>1</v>
      </c>
      <c r="P21" s="157" t="s">
        <v>509</v>
      </c>
      <c r="Q21" s="154" t="e">
        <f t="shared" si="0"/>
        <v>#VALUE!</v>
      </c>
      <c r="R21" s="152">
        <v>0</v>
      </c>
      <c r="S21" s="152">
        <v>0</v>
      </c>
      <c r="T21" s="152">
        <v>0</v>
      </c>
      <c r="U21" s="162">
        <f t="shared" si="1"/>
        <v>0</v>
      </c>
      <c r="V21" s="152">
        <v>0</v>
      </c>
      <c r="W21" s="152">
        <v>0</v>
      </c>
      <c r="X21" s="152">
        <v>0</v>
      </c>
      <c r="Y21" s="162">
        <f t="shared" si="2"/>
        <v>0</v>
      </c>
      <c r="Z21" s="152">
        <v>0</v>
      </c>
      <c r="AA21" s="152">
        <v>0</v>
      </c>
      <c r="AB21" s="152">
        <v>0</v>
      </c>
      <c r="AC21" s="162">
        <f t="shared" si="3"/>
        <v>0</v>
      </c>
      <c r="AD21" s="147" t="str">
        <f t="shared" ref="AD21" si="12">+IFERROR(IF(#REF!="Porcentaje",IF(AND(COUNT(L21:N21)&gt;=0,COUNT(R21:T21)=0,COUNT(V21:X21)=0,COUNT(Z21:AB21)=0),P21,IF(AND(COUNT(L21:N21)&gt;=1,COUNT(R21:T21)&gt;=1,COUNT(V21:X21)=0,COUNT(Z21:AB21)=0),U21,IF(AND(COUNT(L21:N21)&gt;=1,COUNT(R21:T21)&gt;=1,COUNT(V21:X21)&gt;=1,COUNT(Z21:AB21)=0),Y21,IF(AND(COUNT(L21:N21)&gt;=1,COUNT(R21:T21)&gt;=1,COUNT(V21:X21)&gt;=1,COUNT(Z21:AB21)&gt;=1),AC21,"-")))),SUM(P21,U21,Y21,AC21)),"-")</f>
        <v>-</v>
      </c>
    </row>
    <row r="22" spans="1:30" ht="106.5" customHeight="1" thickBot="1" x14ac:dyDescent="0.3">
      <c r="B22" s="232" t="s">
        <v>249</v>
      </c>
      <c r="C22" s="164" t="s">
        <v>250</v>
      </c>
      <c r="D22" s="164" t="s">
        <v>251</v>
      </c>
      <c r="E22" s="164" t="s">
        <v>46</v>
      </c>
      <c r="F22" s="161">
        <v>0.14230000000000001</v>
      </c>
      <c r="G22" s="161">
        <v>0.5232</v>
      </c>
      <c r="H22" s="161">
        <v>0.85410000000000008</v>
      </c>
      <c r="I22" s="161">
        <v>1.0000000000000002</v>
      </c>
      <c r="J22" s="165" t="s">
        <v>10</v>
      </c>
      <c r="K22" s="163" t="s">
        <v>522</v>
      </c>
      <c r="L22" s="166">
        <v>0.43</v>
      </c>
      <c r="M22" s="166">
        <v>0.43</v>
      </c>
      <c r="N22" s="166">
        <v>0.43</v>
      </c>
      <c r="O22" s="195">
        <f t="shared" si="4"/>
        <v>0.43</v>
      </c>
      <c r="P22" s="163" t="s">
        <v>510</v>
      </c>
      <c r="Q22" s="154" t="e">
        <f t="shared" si="0"/>
        <v>#VALUE!</v>
      </c>
      <c r="R22" s="152">
        <v>0</v>
      </c>
      <c r="S22" s="152">
        <v>0</v>
      </c>
      <c r="T22" s="152">
        <v>0</v>
      </c>
      <c r="U22" s="162">
        <f t="shared" si="1"/>
        <v>0</v>
      </c>
      <c r="V22" s="152">
        <v>0</v>
      </c>
      <c r="W22" s="152">
        <v>0</v>
      </c>
      <c r="X22" s="152">
        <v>0</v>
      </c>
      <c r="Y22" s="162">
        <f t="shared" si="2"/>
        <v>0</v>
      </c>
      <c r="Z22" s="152">
        <v>0</v>
      </c>
      <c r="AA22" s="152">
        <v>0</v>
      </c>
      <c r="AB22" s="152">
        <v>0</v>
      </c>
      <c r="AC22" s="162">
        <f t="shared" si="3"/>
        <v>0</v>
      </c>
      <c r="AD22" s="147" t="str">
        <f t="shared" ref="AD22" si="13">+IFERROR(IF(#REF!="Porcentaje",IF(AND(COUNT(L22:N22)&gt;=0,COUNT(R22:T22)=0,COUNT(V22:X22)=0,COUNT(Z22:AB22)=0),P22,IF(AND(COUNT(L22:N22)&gt;=1,COUNT(R22:T22)&gt;=1,COUNT(V22:X22)=0,COUNT(Z22:AB22)=0),U22,IF(AND(COUNT(L22:N22)&gt;=1,COUNT(R22:T22)&gt;=1,COUNT(V22:X22)&gt;=1,COUNT(Z22:AB22)=0),Y22,IF(AND(COUNT(L22:N22)&gt;=1,COUNT(R22:T22)&gt;=1,COUNT(V22:X22)&gt;=1,COUNT(Z22:AB22)&gt;=1),AC22,"-")))),SUM(P22,U22,Y22,AC22)),"-")</f>
        <v>-</v>
      </c>
    </row>
    <row r="23" spans="1:30" ht="56.25" customHeight="1" x14ac:dyDescent="0.25">
      <c r="B23" s="232"/>
      <c r="C23" s="164" t="s">
        <v>252</v>
      </c>
      <c r="D23" s="164" t="s">
        <v>253</v>
      </c>
      <c r="E23" s="164" t="s">
        <v>46</v>
      </c>
      <c r="F23" s="161">
        <v>0.1489</v>
      </c>
      <c r="G23" s="161">
        <v>0.48129999999999995</v>
      </c>
      <c r="H23" s="161">
        <v>0.8377</v>
      </c>
      <c r="I23" s="161">
        <v>1</v>
      </c>
      <c r="J23" s="165" t="s">
        <v>10</v>
      </c>
      <c r="K23" s="163" t="s">
        <v>523</v>
      </c>
      <c r="L23" s="166">
        <v>0.45200000000000001</v>
      </c>
      <c r="M23" s="166">
        <v>0.45200000000000001</v>
      </c>
      <c r="N23" s="166">
        <v>0.45200000000000001</v>
      </c>
      <c r="O23" s="195">
        <f t="shared" si="4"/>
        <v>0.45200000000000001</v>
      </c>
      <c r="P23" s="163" t="s">
        <v>510</v>
      </c>
      <c r="Q23" s="152">
        <v>0</v>
      </c>
      <c r="R23" s="152">
        <v>0</v>
      </c>
      <c r="S23" s="152">
        <v>0</v>
      </c>
      <c r="T23" s="162">
        <f t="shared" si="1"/>
        <v>0</v>
      </c>
      <c r="U23" s="152">
        <v>0</v>
      </c>
      <c r="V23" s="152">
        <v>0</v>
      </c>
      <c r="W23" s="152">
        <v>0</v>
      </c>
      <c r="X23" s="162">
        <f t="shared" si="2"/>
        <v>0</v>
      </c>
      <c r="Y23" s="152">
        <v>0</v>
      </c>
      <c r="Z23" s="152">
        <v>0</v>
      </c>
      <c r="AA23" s="152">
        <v>0</v>
      </c>
      <c r="AB23" s="162">
        <f t="shared" si="3"/>
        <v>0</v>
      </c>
      <c r="AC23" s="162" t="str">
        <f>+IFERROR(IF(#REF!="Porcentaje",IF(AND(COUNT(L23:N23)&gt;=0,COUNT(Q23:S23)=0,COUNT(U23:W23)=0,COUNT(Y23:AA23)=0),#REF!,IF(AND(COUNT(L23:N23)&gt;=1,COUNT(Q23:S23)&gt;=1,COUNT(U23:W23)=0,COUNT(Y23:AA23)=0),T23,IF(AND(COUNT(L23:N23)&gt;=1,COUNT(Q23:S23)&gt;=1,COUNT(U23:W23)&gt;=1,COUNT(Y23:AA23)=0),X23,IF(AND(COUNT(L23:N23)&gt;=1,COUNT(Q23:S23)&gt;=1,COUNT(U23:W23)&gt;=1,COUNT(Y23:AA23)&gt;=1),AB23,"-")))),SUM(#REF!,T23,X23,AB23)),"-")</f>
        <v>-</v>
      </c>
    </row>
    <row r="26" spans="1:30" ht="19.5" hidden="1" customHeight="1" x14ac:dyDescent="0.25">
      <c r="A26" s="12" t="s">
        <v>318</v>
      </c>
      <c r="B26" s="12" t="s">
        <v>320</v>
      </c>
      <c r="C26" s="12" t="s">
        <v>321</v>
      </c>
    </row>
    <row r="27" spans="1:30" ht="153.75" hidden="1" customHeight="1" x14ac:dyDescent="0.25">
      <c r="A27" s="13" t="s">
        <v>331</v>
      </c>
      <c r="B27" s="13" t="s">
        <v>220</v>
      </c>
      <c r="C27" s="10" t="e">
        <f>+Q11</f>
        <v>#VALUE!</v>
      </c>
    </row>
    <row r="28" spans="1:30" ht="90" hidden="1" customHeight="1" x14ac:dyDescent="0.25">
      <c r="A28" s="14" t="s">
        <v>331</v>
      </c>
      <c r="B28" s="14" t="s">
        <v>223</v>
      </c>
      <c r="C28" s="11" t="e">
        <f>+Q12</f>
        <v>#VALUE!</v>
      </c>
    </row>
    <row r="29" spans="1:30" ht="63.75" hidden="1" customHeight="1" x14ac:dyDescent="0.25">
      <c r="A29" s="13" t="s">
        <v>331</v>
      </c>
      <c r="B29" s="13" t="s">
        <v>226</v>
      </c>
      <c r="C29" s="11" t="e">
        <f>+Q13</f>
        <v>#VALUE!</v>
      </c>
    </row>
    <row r="30" spans="1:30" ht="63" hidden="1" x14ac:dyDescent="0.25">
      <c r="A30" s="14" t="s">
        <v>331</v>
      </c>
      <c r="B30" s="14" t="s">
        <v>229</v>
      </c>
      <c r="C30" s="11" t="e">
        <f>+SUM(Q14:Q16)/3</f>
        <v>#VALUE!</v>
      </c>
    </row>
    <row r="31" spans="1:30" ht="63" hidden="1" x14ac:dyDescent="0.25">
      <c r="A31" s="13" t="s">
        <v>331</v>
      </c>
      <c r="B31" s="13" t="s">
        <v>236</v>
      </c>
      <c r="C31" s="11" t="e">
        <f>+Q17</f>
        <v>#VALUE!</v>
      </c>
    </row>
    <row r="32" spans="1:30" ht="63" hidden="1" x14ac:dyDescent="0.25">
      <c r="A32" s="14" t="s">
        <v>331</v>
      </c>
      <c r="B32" s="14" t="s">
        <v>241</v>
      </c>
      <c r="C32" s="11" t="e">
        <f>+Q19</f>
        <v>#VALUE!</v>
      </c>
    </row>
    <row r="33" spans="1:3" ht="63" hidden="1" x14ac:dyDescent="0.25">
      <c r="A33" s="13" t="s">
        <v>331</v>
      </c>
      <c r="B33" s="13" t="s">
        <v>330</v>
      </c>
      <c r="C33" s="11" t="e">
        <f t="shared" ref="C33:C34" si="14">+Q20</f>
        <v>#VALUE!</v>
      </c>
    </row>
    <row r="34" spans="1:3" ht="63" hidden="1" x14ac:dyDescent="0.25">
      <c r="A34" s="14" t="s">
        <v>331</v>
      </c>
      <c r="B34" s="14" t="s">
        <v>246</v>
      </c>
      <c r="C34" s="11" t="e">
        <f t="shared" si="14"/>
        <v>#VALUE!</v>
      </c>
    </row>
    <row r="35" spans="1:3" ht="78.75" hidden="1" x14ac:dyDescent="0.25">
      <c r="A35" s="13" t="s">
        <v>331</v>
      </c>
      <c r="B35" s="13" t="s">
        <v>249</v>
      </c>
      <c r="C35" s="11" t="e">
        <f>+ (Q22+P23)/2</f>
        <v>#VALUE!</v>
      </c>
    </row>
    <row r="36" spans="1:3" ht="19.5" hidden="1" thickBot="1" x14ac:dyDescent="0.3">
      <c r="A36" s="208" t="s">
        <v>322</v>
      </c>
      <c r="B36" s="208"/>
      <c r="C36" s="15" t="e">
        <f>+SUM(C27:C35)/9</f>
        <v>#VALUE!</v>
      </c>
    </row>
  </sheetData>
  <mergeCells count="22">
    <mergeCell ref="B4:AB4"/>
    <mergeCell ref="B5:AB6"/>
    <mergeCell ref="B7:AB8"/>
    <mergeCell ref="B1:AB1"/>
    <mergeCell ref="B2:G2"/>
    <mergeCell ref="H2:X2"/>
    <mergeCell ref="Y2:AB2"/>
    <mergeCell ref="B3:AB3"/>
    <mergeCell ref="K9:K10"/>
    <mergeCell ref="A36:B36"/>
    <mergeCell ref="V9:Y9"/>
    <mergeCell ref="Z9:AC9"/>
    <mergeCell ref="AD9:AD10"/>
    <mergeCell ref="B9:B10"/>
    <mergeCell ref="C9:J9"/>
    <mergeCell ref="Q9:Q10"/>
    <mergeCell ref="B14:B16"/>
    <mergeCell ref="B17:B18"/>
    <mergeCell ref="B22:B23"/>
    <mergeCell ref="R9:U9"/>
    <mergeCell ref="L9:O9"/>
    <mergeCell ref="P9:P10"/>
  </mergeCells>
  <phoneticPr fontId="25" type="noConversion"/>
  <dataValidations count="2">
    <dataValidation type="list" allowBlank="1" showInputMessage="1" showErrorMessage="1" sqref="E11:E23" xr:uid="{8E8D9EA6-3434-45E1-B9E9-3544BB20EA8B}">
      <formula1>"Unidad,Porcentaje,Monetario"</formula1>
    </dataValidation>
    <dataValidation type="list" allowBlank="1" showInputMessage="1" showErrorMessage="1" sqref="J11:J23" xr:uid="{FC3A2C4A-7373-405A-8903-591314D34759}">
      <formula1>"A,B,C"</formula1>
    </dataValidation>
  </dataValidations>
  <pageMargins left="0.7" right="0.7" top="0.75" bottom="0.75" header="0.3" footer="0.3"/>
  <pageSetup scale="42" fitToHeight="0" orientation="landscape" r:id="rId1"/>
  <rowBreaks count="1" manualBreakCount="1">
    <brk id="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26EB7-A850-49F8-91F3-B9CDE00BDEB9}">
  <sheetPr codeName="Hoja13">
    <pageSetUpPr fitToPage="1"/>
  </sheetPr>
  <dimension ref="A1:AC39"/>
  <sheetViews>
    <sheetView view="pageBreakPreview" topLeftCell="A2" zoomScale="60" zoomScaleNormal="70" workbookViewId="0">
      <selection activeCell="D11" sqref="D11"/>
    </sheetView>
  </sheetViews>
  <sheetFormatPr defaultColWidth="11.42578125" defaultRowHeight="15" x14ac:dyDescent="0.25"/>
  <cols>
    <col min="1" max="3" width="20.7109375" customWidth="1"/>
    <col min="4" max="4" width="14.42578125" customWidth="1"/>
    <col min="5" max="5" width="13.28515625" hidden="1" customWidth="1"/>
    <col min="6" max="6" width="13.28515625" bestFit="1" customWidth="1"/>
    <col min="7" max="8" width="13.28515625" hidden="1" customWidth="1"/>
    <col min="9" max="9" width="16.7109375" customWidth="1"/>
    <col min="10" max="10" width="55.7109375" customWidth="1"/>
    <col min="11" max="13" width="10.7109375" customWidth="1"/>
    <col min="14" max="14" width="14.85546875" bestFit="1" customWidth="1"/>
    <col min="15" max="15" width="55.7109375" customWidth="1"/>
    <col min="16" max="16" width="13" hidden="1" customWidth="1"/>
    <col min="17" max="17" width="6.5703125" hidden="1" customWidth="1"/>
    <col min="18" max="18" width="6.85546875" hidden="1" customWidth="1"/>
    <col min="19" max="19" width="7" hidden="1" customWidth="1"/>
    <col min="20" max="20" width="8.85546875" hidden="1" customWidth="1"/>
    <col min="21" max="21" width="6.28515625" hidden="1" customWidth="1"/>
    <col min="22" max="22" width="7.42578125" hidden="1" customWidth="1"/>
    <col min="23" max="23" width="12.140625" hidden="1" customWidth="1"/>
    <col min="24" max="24" width="8.85546875" hidden="1" customWidth="1"/>
    <col min="25" max="25" width="9.140625" hidden="1" customWidth="1"/>
    <col min="26" max="26" width="12.140625" hidden="1" customWidth="1"/>
    <col min="27" max="27" width="12" hidden="1" customWidth="1"/>
    <col min="28" max="28" width="8.85546875" hidden="1" customWidth="1"/>
    <col min="29" max="29" width="12.28515625" hidden="1" customWidth="1"/>
  </cols>
  <sheetData>
    <row r="1" spans="1:29" ht="26.25" x14ac:dyDescent="0.25">
      <c r="A1" s="224" t="s">
        <v>388</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row>
    <row r="2" spans="1:29" ht="134.25" customHeight="1" x14ac:dyDescent="0.25">
      <c r="A2" s="225" t="s">
        <v>389</v>
      </c>
      <c r="B2" s="225"/>
      <c r="C2" s="225"/>
      <c r="D2" s="225"/>
      <c r="E2" s="225"/>
      <c r="F2" s="225"/>
      <c r="G2" s="225" t="s">
        <v>390</v>
      </c>
      <c r="H2" s="225"/>
      <c r="I2" s="225"/>
      <c r="J2" s="225"/>
      <c r="K2" s="225"/>
      <c r="L2" s="225"/>
      <c r="M2" s="225"/>
      <c r="N2" s="225"/>
      <c r="O2" s="225"/>
      <c r="P2" s="225"/>
      <c r="Q2" s="225"/>
      <c r="R2" s="225"/>
      <c r="S2" s="225"/>
      <c r="T2" s="225"/>
      <c r="U2" s="225"/>
      <c r="V2" s="225"/>
      <c r="W2" s="225"/>
      <c r="X2" s="225"/>
      <c r="Y2" s="225"/>
      <c r="Z2" s="225" t="s">
        <v>391</v>
      </c>
      <c r="AA2" s="225"/>
      <c r="AB2" s="225"/>
      <c r="AC2" s="225"/>
    </row>
    <row r="3" spans="1:29" ht="26.25" x14ac:dyDescent="0.25">
      <c r="A3" s="226" t="s">
        <v>672</v>
      </c>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row>
    <row r="4" spans="1:29" ht="15.75" x14ac:dyDescent="0.25">
      <c r="A4" s="222" t="s">
        <v>667</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row>
    <row r="5" spans="1:29" ht="15" customHeight="1" x14ac:dyDescent="0.25">
      <c r="A5" s="223" t="s">
        <v>393</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row>
    <row r="6" spans="1:29" ht="15" customHeight="1" x14ac:dyDescent="0.25">
      <c r="A6" s="223"/>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row>
    <row r="7" spans="1:29" ht="15" customHeight="1" x14ac:dyDescent="0.25">
      <c r="A7" s="223" t="s">
        <v>394</v>
      </c>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row>
    <row r="8" spans="1:29" ht="15.75" customHeight="1" thickBot="1" x14ac:dyDescent="0.3">
      <c r="A8" s="223"/>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row>
    <row r="9" spans="1:29" ht="16.5" customHeight="1" thickBot="1" x14ac:dyDescent="0.3">
      <c r="A9" s="235" t="s">
        <v>0</v>
      </c>
      <c r="B9" s="235" t="s">
        <v>1</v>
      </c>
      <c r="C9" s="235"/>
      <c r="D9" s="235"/>
      <c r="E9" s="235"/>
      <c r="F9" s="235"/>
      <c r="G9" s="235"/>
      <c r="H9" s="235"/>
      <c r="I9" s="235"/>
      <c r="J9" s="235" t="s">
        <v>404</v>
      </c>
      <c r="K9" s="240" t="s">
        <v>384</v>
      </c>
      <c r="L9" s="240"/>
      <c r="M9" s="240"/>
      <c r="N9" s="240"/>
      <c r="O9" s="235" t="s">
        <v>413</v>
      </c>
      <c r="P9" s="236" t="s">
        <v>316</v>
      </c>
      <c r="Q9" s="233" t="s">
        <v>52</v>
      </c>
      <c r="R9" s="233"/>
      <c r="S9" s="233"/>
      <c r="T9" s="233"/>
      <c r="U9" s="233" t="s">
        <v>53</v>
      </c>
      <c r="V9" s="233"/>
      <c r="W9" s="233"/>
      <c r="X9" s="233"/>
      <c r="Y9" s="233" t="s">
        <v>54</v>
      </c>
      <c r="Z9" s="233"/>
      <c r="AA9" s="233"/>
      <c r="AB9" s="233"/>
      <c r="AC9" s="234" t="s">
        <v>266</v>
      </c>
    </row>
    <row r="10" spans="1:29" ht="32.25" thickBot="1" x14ac:dyDescent="0.3">
      <c r="A10" s="235"/>
      <c r="B10" s="133" t="s">
        <v>2</v>
      </c>
      <c r="C10" s="133" t="s">
        <v>3</v>
      </c>
      <c r="D10" s="133" t="s">
        <v>4</v>
      </c>
      <c r="E10" s="24" t="s">
        <v>395</v>
      </c>
      <c r="F10" s="24" t="s">
        <v>668</v>
      </c>
      <c r="G10" s="24" t="s">
        <v>312</v>
      </c>
      <c r="H10" s="24" t="s">
        <v>313</v>
      </c>
      <c r="I10" s="133" t="s">
        <v>5</v>
      </c>
      <c r="J10" s="235"/>
      <c r="K10" s="34" t="s">
        <v>669</v>
      </c>
      <c r="L10" s="34" t="s">
        <v>670</v>
      </c>
      <c r="M10" s="34" t="s">
        <v>671</v>
      </c>
      <c r="N10" s="24" t="s">
        <v>58</v>
      </c>
      <c r="O10" s="235"/>
      <c r="P10" s="237"/>
      <c r="Q10" s="2" t="s">
        <v>55</v>
      </c>
      <c r="R10" s="2" t="s">
        <v>56</v>
      </c>
      <c r="S10" s="2" t="s">
        <v>57</v>
      </c>
      <c r="T10" s="1" t="s">
        <v>58</v>
      </c>
      <c r="U10" s="2" t="s">
        <v>59</v>
      </c>
      <c r="V10" s="2" t="s">
        <v>60</v>
      </c>
      <c r="W10" s="2" t="s">
        <v>61</v>
      </c>
      <c r="X10" s="1" t="s">
        <v>62</v>
      </c>
      <c r="Y10" s="2" t="s">
        <v>63</v>
      </c>
      <c r="Z10" s="2" t="s">
        <v>64</v>
      </c>
      <c r="AA10" s="2" t="s">
        <v>65</v>
      </c>
      <c r="AB10" s="1" t="s">
        <v>66</v>
      </c>
      <c r="AC10" s="234"/>
    </row>
    <row r="11" spans="1:29" ht="110.1" customHeight="1" thickBot="1" x14ac:dyDescent="0.3">
      <c r="A11" s="179" t="s">
        <v>6</v>
      </c>
      <c r="B11" s="180" t="s">
        <v>7</v>
      </c>
      <c r="C11" s="180" t="s">
        <v>8</v>
      </c>
      <c r="D11" s="134" t="s">
        <v>9</v>
      </c>
      <c r="E11" s="168">
        <v>60</v>
      </c>
      <c r="F11" s="168">
        <v>60</v>
      </c>
      <c r="G11" s="168">
        <v>60</v>
      </c>
      <c r="H11" s="168">
        <v>70</v>
      </c>
      <c r="I11" s="169" t="s">
        <v>10</v>
      </c>
      <c r="J11" s="179" t="s">
        <v>623</v>
      </c>
      <c r="K11" s="30">
        <v>25</v>
      </c>
      <c r="L11" s="30">
        <v>22</v>
      </c>
      <c r="M11" s="30">
        <v>20</v>
      </c>
      <c r="N11" s="31">
        <f t="shared" ref="N11:N27" si="0">+IF($D11="Porcentaje",IF(AND(K11&lt;&gt;"",L11="",M11=""),K11,IF(AND(K11&lt;&gt;"",L11&lt;&gt;"",M11=""),L11,IF(AND(K11&lt;&gt;"",L11&lt;&gt;"",M11&lt;&gt;""),M11,0))),SUM(K11:M11))</f>
        <v>67</v>
      </c>
      <c r="O11" s="179" t="s">
        <v>640</v>
      </c>
      <c r="P11" s="178">
        <f>+N11/E11</f>
        <v>1.1166666666666667</v>
      </c>
      <c r="Q11" s="3">
        <v>0</v>
      </c>
      <c r="R11" s="3">
        <v>0</v>
      </c>
      <c r="S11" s="3">
        <v>0</v>
      </c>
      <c r="T11" s="4">
        <f>+IF($D11="Porcentaje",IF(AND(Q11&lt;&gt;"",R11="",S11=""),Q11,IF(AND(Q11&lt;&gt;"",R11&lt;&gt;"",S11=""),R11,IF(AND(Q11&lt;&gt;"",R11&lt;&gt;"",S11&lt;&gt;""),S11,0))),SUM(Q11:S11))</f>
        <v>0</v>
      </c>
      <c r="U11" s="3">
        <v>0</v>
      </c>
      <c r="V11" s="3">
        <v>0</v>
      </c>
      <c r="W11" s="3">
        <v>0</v>
      </c>
      <c r="X11" s="4">
        <f>+IF($D11="Porcentaje",IF(AND(U11&lt;&gt;"",V11="",W11=""),U11,IF(AND(U11&lt;&gt;"",V11&lt;&gt;"",W11=""),V11,IF(AND(U11&lt;&gt;"",V11&lt;&gt;"",W11&lt;&gt;""),W11,0))),SUM(U11:W11))</f>
        <v>0</v>
      </c>
      <c r="Y11" s="3">
        <v>0</v>
      </c>
      <c r="Z11" s="3">
        <v>0</v>
      </c>
      <c r="AA11" s="3">
        <v>0</v>
      </c>
      <c r="AB11" s="4">
        <f>+IF($D11="Porcentaje",IF(AND(Y11&lt;&gt;"",Z11="",AA11=""),Y11,IF(AND(Y11&lt;&gt;"",Z11&lt;&gt;"",AA11=""),Z11,IF(AND(Y11&lt;&gt;"",Z11&lt;&gt;"",AA11&lt;&gt;""),AA11,0))),SUM(Y11:AA11))</f>
        <v>0</v>
      </c>
      <c r="AC11" s="4" t="str">
        <f>+IFERROR(IF(#REF!="Porcentaje",IF(AND(COUNT(K11:M11)&gt;=0,COUNT(Q11:S11)=0,COUNT(U11:W11)=0,COUNT(Y11:AA11)=0),N11,IF(AND(COUNT(K11:M11)&gt;=1,COUNT(Q11:S11)&gt;=1,COUNT(U11:W11)=0,COUNT(Y11:AA11)=0),T11,IF(AND(COUNT(K11:M11)&gt;=1,COUNT(Q11:S11)&gt;=1,COUNT(U11:W11)&gt;=1,COUNT(Y11:AA11)=0),X11,IF(AND(COUNT(K11:M11)&gt;=1,COUNT(Q11:S11)&gt;=1,COUNT(U11:W11)&gt;=1,COUNT(Y11:AA11)&gt;=1),AB11,"-")))),SUM(N11,T11,X11,AB11)),"-")</f>
        <v>-</v>
      </c>
    </row>
    <row r="12" spans="1:29" ht="110.1" customHeight="1" thickBot="1" x14ac:dyDescent="0.3">
      <c r="A12" s="238" t="s">
        <v>11</v>
      </c>
      <c r="B12" s="180" t="s">
        <v>12</v>
      </c>
      <c r="C12" s="180" t="s">
        <v>13</v>
      </c>
      <c r="D12" s="134" t="s">
        <v>9</v>
      </c>
      <c r="E12" s="168">
        <v>60</v>
      </c>
      <c r="F12" s="168">
        <v>60</v>
      </c>
      <c r="G12" s="168">
        <v>60</v>
      </c>
      <c r="H12" s="168">
        <v>70</v>
      </c>
      <c r="I12" s="169" t="s">
        <v>10</v>
      </c>
      <c r="J12" s="179" t="s">
        <v>624</v>
      </c>
      <c r="K12" s="30">
        <v>41</v>
      </c>
      <c r="L12" s="30">
        <v>37</v>
      </c>
      <c r="M12" s="30">
        <v>37</v>
      </c>
      <c r="N12" s="31">
        <f t="shared" si="0"/>
        <v>115</v>
      </c>
      <c r="O12" s="179" t="s">
        <v>641</v>
      </c>
      <c r="P12" s="178">
        <f>+N12/E12</f>
        <v>1.9166666666666667</v>
      </c>
      <c r="Q12" s="3">
        <v>0</v>
      </c>
      <c r="R12" s="3">
        <v>0</v>
      </c>
      <c r="S12" s="3">
        <v>0</v>
      </c>
      <c r="T12" s="4">
        <f t="shared" ref="T12:T27" si="1">+IF($D12="Porcentaje",IF(AND(Q12&lt;&gt;"",R12="",S12=""),Q12,IF(AND(Q12&lt;&gt;"",R12&lt;&gt;"",S12=""),R12,IF(AND(Q12&lt;&gt;"",R12&lt;&gt;"",S12&lt;&gt;""),S12,0))),SUM(Q12:S12))</f>
        <v>0</v>
      </c>
      <c r="U12" s="3">
        <v>0</v>
      </c>
      <c r="V12" s="3">
        <v>0</v>
      </c>
      <c r="W12" s="3">
        <v>0</v>
      </c>
      <c r="X12" s="4">
        <f t="shared" ref="X12:X27" si="2">+IF($D12="Porcentaje",IF(AND(U12&lt;&gt;"",V12="",W12=""),U12,IF(AND(U12&lt;&gt;"",V12&lt;&gt;"",W12=""),V12,IF(AND(U12&lt;&gt;"",V12&lt;&gt;"",W12&lt;&gt;""),W12,0))),SUM(U12:W12))</f>
        <v>0</v>
      </c>
      <c r="Y12" s="3">
        <v>0</v>
      </c>
      <c r="Z12" s="3">
        <v>0</v>
      </c>
      <c r="AA12" s="3">
        <v>0</v>
      </c>
      <c r="AB12" s="4">
        <f t="shared" ref="AB12:AB27" si="3">+IF($D12="Porcentaje",IF(AND(Y12&lt;&gt;"",Z12="",AA12=""),Y12,IF(AND(Y12&lt;&gt;"",Z12&lt;&gt;"",AA12=""),Z12,IF(AND(Y12&lt;&gt;"",Z12&lt;&gt;"",AA12&lt;&gt;""),AA12,0))),SUM(Y12:AA12))</f>
        <v>0</v>
      </c>
      <c r="AC12" s="4" t="str">
        <f>+IFERROR(IF(#REF!="Porcentaje",IF(AND(COUNT(K12:M12)&gt;=0,COUNT(Q12:S12)=0,COUNT(U12:W12)=0,COUNT(Y12:AA12)=0),N12,IF(AND(COUNT(K12:M12)&gt;=1,COUNT(Q12:S12)&gt;=1,COUNT(U12:W12)=0,COUNT(Y12:AA12)=0),T12,IF(AND(COUNT(K12:M12)&gt;=1,COUNT(Q12:S12)&gt;=1,COUNT(U12:W12)&gt;=1,COUNT(Y12:AA12)=0),X12,IF(AND(COUNT(K12:M12)&gt;=1,COUNT(Q12:S12)&gt;=1,COUNT(U12:W12)&gt;=1,COUNT(Y12:AA12)&gt;=1),AB12,"-")))),SUM(N12,T12,X12,AB12)),"-")</f>
        <v>-</v>
      </c>
    </row>
    <row r="13" spans="1:29" ht="110.1" customHeight="1" thickBot="1" x14ac:dyDescent="0.3">
      <c r="A13" s="238"/>
      <c r="B13" s="180" t="s">
        <v>14</v>
      </c>
      <c r="C13" s="180" t="s">
        <v>15</v>
      </c>
      <c r="D13" s="134" t="s">
        <v>9</v>
      </c>
      <c r="E13" s="168">
        <v>708</v>
      </c>
      <c r="F13" s="168">
        <v>708</v>
      </c>
      <c r="G13" s="168">
        <v>708</v>
      </c>
      <c r="H13" s="168">
        <v>708</v>
      </c>
      <c r="I13" s="169" t="s">
        <v>10</v>
      </c>
      <c r="J13" s="179" t="s">
        <v>625</v>
      </c>
      <c r="K13" s="30">
        <v>707</v>
      </c>
      <c r="L13" s="30">
        <v>484</v>
      </c>
      <c r="M13" s="30">
        <v>468</v>
      </c>
      <c r="N13" s="31">
        <f t="shared" si="0"/>
        <v>1659</v>
      </c>
      <c r="O13" s="179" t="s">
        <v>642</v>
      </c>
      <c r="P13" s="178">
        <f>+N13/E13</f>
        <v>2.343220338983051</v>
      </c>
      <c r="Q13" s="3">
        <v>0</v>
      </c>
      <c r="R13" s="3">
        <v>0</v>
      </c>
      <c r="S13" s="3">
        <v>0</v>
      </c>
      <c r="T13" s="4">
        <f t="shared" si="1"/>
        <v>0</v>
      </c>
      <c r="U13" s="3">
        <v>0</v>
      </c>
      <c r="V13" s="3">
        <v>0</v>
      </c>
      <c r="W13" s="3">
        <v>0</v>
      </c>
      <c r="X13" s="4">
        <f t="shared" si="2"/>
        <v>0</v>
      </c>
      <c r="Y13" s="3">
        <v>0</v>
      </c>
      <c r="Z13" s="3">
        <v>0</v>
      </c>
      <c r="AA13" s="3">
        <v>0</v>
      </c>
      <c r="AB13" s="4">
        <f t="shared" si="3"/>
        <v>0</v>
      </c>
      <c r="AC13" s="4" t="str">
        <f>+IFERROR(IF(#REF!="Porcentaje",IF(AND(COUNT(K13:M13)&gt;=0,COUNT(Q13:S13)=0,COUNT(U13:W13)=0,COUNT(Y13:AA13)=0),N13,IF(AND(COUNT(K13:M13)&gt;=1,COUNT(Q13:S13)&gt;=1,COUNT(U13:W13)=0,COUNT(Y13:AA13)=0),T13,IF(AND(COUNT(K13:M13)&gt;=1,COUNT(Q13:S13)&gt;=1,COUNT(U13:W13)&gt;=1,COUNT(Y13:AA13)=0),X13,IF(AND(COUNT(K13:M13)&gt;=1,COUNT(Q13:S13)&gt;=1,COUNT(U13:W13)&gt;=1,COUNT(Y13:AA13)&gt;=1),AB13,"-")))),SUM(N13,T13,X13,AB13)),"-")</f>
        <v>-</v>
      </c>
    </row>
    <row r="14" spans="1:29" ht="110.1" customHeight="1" thickBot="1" x14ac:dyDescent="0.3">
      <c r="A14" s="238"/>
      <c r="B14" s="180" t="s">
        <v>16</v>
      </c>
      <c r="C14" s="180" t="s">
        <v>17</v>
      </c>
      <c r="D14" s="134" t="s">
        <v>9</v>
      </c>
      <c r="E14" s="168">
        <v>0</v>
      </c>
      <c r="F14" s="168">
        <v>0</v>
      </c>
      <c r="G14" s="168">
        <v>1</v>
      </c>
      <c r="H14" s="168">
        <v>1</v>
      </c>
      <c r="I14" s="169" t="s">
        <v>10</v>
      </c>
      <c r="J14" s="179" t="s">
        <v>626</v>
      </c>
      <c r="K14" s="30">
        <v>0</v>
      </c>
      <c r="L14" s="30">
        <v>0</v>
      </c>
      <c r="M14" s="30">
        <v>1</v>
      </c>
      <c r="N14" s="31">
        <f t="shared" si="0"/>
        <v>1</v>
      </c>
      <c r="O14" s="179" t="s">
        <v>643</v>
      </c>
      <c r="P14" s="178" t="s">
        <v>336</v>
      </c>
      <c r="Q14" s="3">
        <v>0</v>
      </c>
      <c r="R14" s="3">
        <v>0</v>
      </c>
      <c r="S14" s="3">
        <v>0</v>
      </c>
      <c r="T14" s="4">
        <f t="shared" si="1"/>
        <v>0</v>
      </c>
      <c r="U14" s="3">
        <v>0</v>
      </c>
      <c r="V14" s="3">
        <v>0</v>
      </c>
      <c r="W14" s="3">
        <v>0</v>
      </c>
      <c r="X14" s="4">
        <f t="shared" si="2"/>
        <v>0</v>
      </c>
      <c r="Y14" s="3">
        <v>0</v>
      </c>
      <c r="Z14" s="3">
        <v>0</v>
      </c>
      <c r="AA14" s="3">
        <v>0</v>
      </c>
      <c r="AB14" s="4">
        <f t="shared" si="3"/>
        <v>0</v>
      </c>
      <c r="AC14" s="4" t="str">
        <f>+IFERROR(IF(#REF!="Porcentaje",IF(AND(COUNT(K14:M14)&gt;=0,COUNT(Q14:S14)=0,COUNT(U14:W14)=0,COUNT(Y14:AA14)=0),N14,IF(AND(COUNT(K14:M14)&gt;=1,COUNT(Q14:S14)&gt;=1,COUNT(U14:W14)=0,COUNT(Y14:AA14)=0),T14,IF(AND(COUNT(K14:M14)&gt;=1,COUNT(Q14:S14)&gt;=1,COUNT(U14:W14)&gt;=1,COUNT(Y14:AA14)=0),X14,IF(AND(COUNT(K14:M14)&gt;=1,COUNT(Q14:S14)&gt;=1,COUNT(U14:W14)&gt;=1,COUNT(Y14:AA14)&gt;=1),AB14,"-")))),SUM(N14,T14,X14,AB14)),"-")</f>
        <v>-</v>
      </c>
    </row>
    <row r="15" spans="1:29" ht="110.1" customHeight="1" thickBot="1" x14ac:dyDescent="0.3">
      <c r="A15" s="238"/>
      <c r="B15" s="180" t="s">
        <v>18</v>
      </c>
      <c r="C15" s="180" t="s">
        <v>19</v>
      </c>
      <c r="D15" s="134" t="s">
        <v>9</v>
      </c>
      <c r="E15" s="168">
        <v>3</v>
      </c>
      <c r="F15" s="168">
        <v>3</v>
      </c>
      <c r="G15" s="168">
        <v>3</v>
      </c>
      <c r="H15" s="168">
        <v>3</v>
      </c>
      <c r="I15" s="169" t="s">
        <v>20</v>
      </c>
      <c r="J15" s="179" t="s">
        <v>627</v>
      </c>
      <c r="K15" s="30">
        <v>1</v>
      </c>
      <c r="L15" s="30">
        <v>1</v>
      </c>
      <c r="M15" s="30">
        <v>1</v>
      </c>
      <c r="N15" s="31">
        <f t="shared" si="0"/>
        <v>3</v>
      </c>
      <c r="O15" s="179" t="s">
        <v>644</v>
      </c>
      <c r="P15" s="178">
        <f t="shared" ref="P15:P27" si="4">+N15/E15</f>
        <v>1</v>
      </c>
      <c r="Q15" s="3">
        <v>0</v>
      </c>
      <c r="R15" s="3">
        <v>0</v>
      </c>
      <c r="S15" s="3">
        <v>0</v>
      </c>
      <c r="T15" s="4">
        <f t="shared" si="1"/>
        <v>0</v>
      </c>
      <c r="U15" s="3">
        <v>0</v>
      </c>
      <c r="V15" s="3">
        <v>0</v>
      </c>
      <c r="W15" s="3">
        <v>0</v>
      </c>
      <c r="X15" s="4">
        <f t="shared" si="2"/>
        <v>0</v>
      </c>
      <c r="Y15" s="3">
        <v>0</v>
      </c>
      <c r="Z15" s="3">
        <v>0</v>
      </c>
      <c r="AA15" s="3">
        <v>0</v>
      </c>
      <c r="AB15" s="4">
        <f t="shared" si="3"/>
        <v>0</v>
      </c>
      <c r="AC15" s="4" t="str">
        <f>+IFERROR(IF(#REF!="Porcentaje",IF(AND(COUNT(K15:M15)&gt;=0,COUNT(Q15:S15)=0,COUNT(U15:W15)=0,COUNT(Y15:AA15)=0),N15,IF(AND(COUNT(K15:M15)&gt;=1,COUNT(Q15:S15)&gt;=1,COUNT(U15:W15)=0,COUNT(Y15:AA15)=0),T15,IF(AND(COUNT(K15:M15)&gt;=1,COUNT(Q15:S15)&gt;=1,COUNT(U15:W15)&gt;=1,COUNT(Y15:AA15)=0),X15,IF(AND(COUNT(K15:M15)&gt;=1,COUNT(Q15:S15)&gt;=1,COUNT(U15:W15)&gt;=1,COUNT(Y15:AA15)&gt;=1),AB15,"-")))),SUM(N15,T15,X15,AB15)),"-")</f>
        <v>-</v>
      </c>
    </row>
    <row r="16" spans="1:29" ht="110.1" customHeight="1" thickBot="1" x14ac:dyDescent="0.3">
      <c r="A16" s="238"/>
      <c r="B16" s="180" t="s">
        <v>21</v>
      </c>
      <c r="C16" s="180" t="s">
        <v>22</v>
      </c>
      <c r="D16" s="134" t="s">
        <v>9</v>
      </c>
      <c r="E16" s="168">
        <v>3</v>
      </c>
      <c r="F16" s="168">
        <v>3</v>
      </c>
      <c r="G16" s="168">
        <v>3</v>
      </c>
      <c r="H16" s="168">
        <v>3</v>
      </c>
      <c r="I16" s="169" t="s">
        <v>10</v>
      </c>
      <c r="J16" s="179" t="s">
        <v>628</v>
      </c>
      <c r="K16" s="30">
        <v>1</v>
      </c>
      <c r="L16" s="30">
        <v>2</v>
      </c>
      <c r="M16" s="30">
        <v>0</v>
      </c>
      <c r="N16" s="31">
        <f t="shared" si="0"/>
        <v>3</v>
      </c>
      <c r="O16" s="179" t="s">
        <v>645</v>
      </c>
      <c r="P16" s="178">
        <f t="shared" si="4"/>
        <v>1</v>
      </c>
      <c r="Q16" s="3">
        <v>0</v>
      </c>
      <c r="R16" s="3">
        <v>0</v>
      </c>
      <c r="S16" s="3">
        <v>0</v>
      </c>
      <c r="T16" s="4">
        <f t="shared" si="1"/>
        <v>0</v>
      </c>
      <c r="U16" s="3">
        <v>0</v>
      </c>
      <c r="V16" s="3">
        <v>0</v>
      </c>
      <c r="W16" s="3">
        <v>0</v>
      </c>
      <c r="X16" s="4">
        <f t="shared" si="2"/>
        <v>0</v>
      </c>
      <c r="Y16" s="3">
        <v>0</v>
      </c>
      <c r="Z16" s="3">
        <v>0</v>
      </c>
      <c r="AA16" s="3">
        <v>0</v>
      </c>
      <c r="AB16" s="4">
        <f t="shared" si="3"/>
        <v>0</v>
      </c>
      <c r="AC16" s="4" t="str">
        <f>+IFERROR(IF(#REF!="Porcentaje",IF(AND(COUNT(K16:M16)&gt;=0,COUNT(Q16:S16)=0,COUNT(U16:W16)=0,COUNT(Y16:AA16)=0),N16,IF(AND(COUNT(K16:M16)&gt;=1,COUNT(Q16:S16)&gt;=1,COUNT(U16:W16)=0,COUNT(Y16:AA16)=0),T16,IF(AND(COUNT(K16:M16)&gt;=1,COUNT(Q16:S16)&gt;=1,COUNT(U16:W16)&gt;=1,COUNT(Y16:AA16)=0),X16,IF(AND(COUNT(K16:M16)&gt;=1,COUNT(Q16:S16)&gt;=1,COUNT(U16:W16)&gt;=1,COUNT(Y16:AA16)&gt;=1),AB16,"-")))),SUM(N16,T16,X16,AB16)),"-")</f>
        <v>-</v>
      </c>
    </row>
    <row r="17" spans="1:29" ht="110.1" customHeight="1" thickBot="1" x14ac:dyDescent="0.3">
      <c r="A17" s="238" t="s">
        <v>11</v>
      </c>
      <c r="B17" s="180" t="s">
        <v>23</v>
      </c>
      <c r="C17" s="180" t="s">
        <v>24</v>
      </c>
      <c r="D17" s="134" t="s">
        <v>9</v>
      </c>
      <c r="E17" s="168">
        <v>15</v>
      </c>
      <c r="F17" s="168">
        <v>15</v>
      </c>
      <c r="G17" s="168">
        <v>15</v>
      </c>
      <c r="H17" s="168">
        <v>15</v>
      </c>
      <c r="I17" s="169" t="s">
        <v>10</v>
      </c>
      <c r="J17" s="179" t="s">
        <v>629</v>
      </c>
      <c r="K17" s="30">
        <v>110</v>
      </c>
      <c r="L17" s="30">
        <v>110</v>
      </c>
      <c r="M17" s="30">
        <v>110</v>
      </c>
      <c r="N17" s="31">
        <f t="shared" si="0"/>
        <v>330</v>
      </c>
      <c r="O17" s="179" t="s">
        <v>646</v>
      </c>
      <c r="P17" s="178">
        <f t="shared" si="4"/>
        <v>22</v>
      </c>
      <c r="Q17" s="3">
        <v>0</v>
      </c>
      <c r="R17" s="3">
        <v>0</v>
      </c>
      <c r="S17" s="3">
        <v>0</v>
      </c>
      <c r="T17" s="4">
        <f t="shared" si="1"/>
        <v>0</v>
      </c>
      <c r="U17" s="3">
        <v>0</v>
      </c>
      <c r="V17" s="3">
        <v>0</v>
      </c>
      <c r="W17" s="3">
        <v>0</v>
      </c>
      <c r="X17" s="4">
        <f t="shared" si="2"/>
        <v>0</v>
      </c>
      <c r="Y17" s="3">
        <v>0</v>
      </c>
      <c r="Z17" s="3">
        <v>0</v>
      </c>
      <c r="AA17" s="3">
        <v>0</v>
      </c>
      <c r="AB17" s="4">
        <f t="shared" si="3"/>
        <v>0</v>
      </c>
      <c r="AC17" s="4" t="str">
        <f>+IFERROR(IF(#REF!="Porcentaje",IF(AND(COUNT(K17:M17)&gt;=0,COUNT(Q17:S17)=0,COUNT(U17:W17)=0,COUNT(Y17:AA17)=0),N17,IF(AND(COUNT(K17:M17)&gt;=1,COUNT(Q17:S17)&gt;=1,COUNT(U17:W17)=0,COUNT(Y17:AA17)=0),T17,IF(AND(COUNT(K17:M17)&gt;=1,COUNT(Q17:S17)&gt;=1,COUNT(U17:W17)&gt;=1,COUNT(Y17:AA17)=0),X17,IF(AND(COUNT(K17:M17)&gt;=1,COUNT(Q17:S17)&gt;=1,COUNT(U17:W17)&gt;=1,COUNT(Y17:AA17)&gt;=1),AB17,"-")))),SUM(N17,T17,X17,AB17)),"-")</f>
        <v>-</v>
      </c>
    </row>
    <row r="18" spans="1:29" ht="110.1" customHeight="1" thickBot="1" x14ac:dyDescent="0.3">
      <c r="A18" s="238"/>
      <c r="B18" s="180" t="s">
        <v>25</v>
      </c>
      <c r="C18" s="180" t="s">
        <v>26</v>
      </c>
      <c r="D18" s="134" t="s">
        <v>9</v>
      </c>
      <c r="E18" s="168">
        <v>0</v>
      </c>
      <c r="F18" s="168">
        <v>2</v>
      </c>
      <c r="G18" s="168">
        <v>1</v>
      </c>
      <c r="H18" s="168">
        <v>2</v>
      </c>
      <c r="I18" s="169" t="s">
        <v>10</v>
      </c>
      <c r="J18" s="179" t="s">
        <v>630</v>
      </c>
      <c r="K18" s="30">
        <v>0</v>
      </c>
      <c r="L18" s="30">
        <v>0</v>
      </c>
      <c r="M18" s="30">
        <v>0</v>
      </c>
      <c r="N18" s="31">
        <f t="shared" si="0"/>
        <v>0</v>
      </c>
      <c r="O18" s="179" t="s">
        <v>647</v>
      </c>
      <c r="P18" s="178" t="e">
        <f t="shared" si="4"/>
        <v>#DIV/0!</v>
      </c>
      <c r="Q18" s="3">
        <v>0</v>
      </c>
      <c r="R18" s="3">
        <v>0</v>
      </c>
      <c r="S18" s="3">
        <v>0</v>
      </c>
      <c r="T18" s="4">
        <f t="shared" si="1"/>
        <v>0</v>
      </c>
      <c r="U18" s="3">
        <v>0</v>
      </c>
      <c r="V18" s="3">
        <v>0</v>
      </c>
      <c r="W18" s="3">
        <v>0</v>
      </c>
      <c r="X18" s="4">
        <f t="shared" si="2"/>
        <v>0</v>
      </c>
      <c r="Y18" s="3">
        <v>0</v>
      </c>
      <c r="Z18" s="3">
        <v>0</v>
      </c>
      <c r="AA18" s="3">
        <v>0</v>
      </c>
      <c r="AB18" s="4">
        <f t="shared" si="3"/>
        <v>0</v>
      </c>
      <c r="AC18" s="4" t="str">
        <f>+IFERROR(IF(#REF!="Porcentaje",IF(AND(COUNT(K18:M18)&gt;=0,COUNT(Q18:S18)=0,COUNT(U18:W18)=0,COUNT(Y18:AA18)=0),N18,IF(AND(COUNT(K18:M18)&gt;=1,COUNT(Q18:S18)&gt;=1,COUNT(U18:W18)=0,COUNT(Y18:AA18)=0),T18,IF(AND(COUNT(K18:M18)&gt;=1,COUNT(Q18:S18)&gt;=1,COUNT(U18:W18)&gt;=1,COUNT(Y18:AA18)=0),X18,IF(AND(COUNT(K18:M18)&gt;=1,COUNT(Q18:S18)&gt;=1,COUNT(U18:W18)&gt;=1,COUNT(Y18:AA18)&gt;=1),AB18,"-")))),SUM(N18,T18,X18,AB18)),"-")</f>
        <v>-</v>
      </c>
    </row>
    <row r="19" spans="1:29" ht="110.1" customHeight="1" thickBot="1" x14ac:dyDescent="0.3">
      <c r="A19" s="238"/>
      <c r="B19" s="180" t="s">
        <v>27</v>
      </c>
      <c r="C19" s="180" t="s">
        <v>28</v>
      </c>
      <c r="D19" s="134" t="s">
        <v>9</v>
      </c>
      <c r="E19" s="168">
        <v>3</v>
      </c>
      <c r="F19" s="168">
        <v>3</v>
      </c>
      <c r="G19" s="168">
        <v>3</v>
      </c>
      <c r="H19" s="168">
        <v>3</v>
      </c>
      <c r="I19" s="169" t="s">
        <v>20</v>
      </c>
      <c r="J19" s="179" t="s">
        <v>631</v>
      </c>
      <c r="K19" s="30">
        <v>0</v>
      </c>
      <c r="L19" s="30">
        <v>0</v>
      </c>
      <c r="M19" s="30">
        <v>0</v>
      </c>
      <c r="N19" s="31">
        <f t="shared" si="0"/>
        <v>0</v>
      </c>
      <c r="O19" s="179" t="s">
        <v>648</v>
      </c>
      <c r="P19" s="178">
        <f t="shared" si="4"/>
        <v>0</v>
      </c>
      <c r="Q19" s="3">
        <v>0</v>
      </c>
      <c r="R19" s="3">
        <v>0</v>
      </c>
      <c r="S19" s="3">
        <v>0</v>
      </c>
      <c r="T19" s="4">
        <f t="shared" si="1"/>
        <v>0</v>
      </c>
      <c r="U19" s="3">
        <v>0</v>
      </c>
      <c r="V19" s="3">
        <v>0</v>
      </c>
      <c r="W19" s="3">
        <v>0</v>
      </c>
      <c r="X19" s="4">
        <f t="shared" si="2"/>
        <v>0</v>
      </c>
      <c r="Y19" s="3">
        <v>0</v>
      </c>
      <c r="Z19" s="3">
        <v>0</v>
      </c>
      <c r="AA19" s="3">
        <v>0</v>
      </c>
      <c r="AB19" s="4">
        <f t="shared" si="3"/>
        <v>0</v>
      </c>
      <c r="AC19" s="4" t="str">
        <f>+IFERROR(IF(#REF!="Porcentaje",IF(AND(COUNT(K19:M19)&gt;=0,COUNT(Q19:S19)=0,COUNT(U19:W19)=0,COUNT(Y19:AA19)=0),N19,IF(AND(COUNT(K19:M19)&gt;=1,COUNT(Q19:S19)&gt;=1,COUNT(U19:W19)=0,COUNT(Y19:AA19)=0),T19,IF(AND(COUNT(K19:M19)&gt;=1,COUNT(Q19:S19)&gt;=1,COUNT(U19:W19)&gt;=1,COUNT(Y19:AA19)=0),X19,IF(AND(COUNT(K19:M19)&gt;=1,COUNT(Q19:S19)&gt;=1,COUNT(U19:W19)&gt;=1,COUNT(Y19:AA19)&gt;=1),AB19,"-")))),SUM(N19,T19,X19,AB19)),"-")</f>
        <v>-</v>
      </c>
    </row>
    <row r="20" spans="1:29" ht="110.1" customHeight="1" thickBot="1" x14ac:dyDescent="0.3">
      <c r="A20" s="238"/>
      <c r="B20" s="180" t="s">
        <v>29</v>
      </c>
      <c r="C20" s="180" t="s">
        <v>30</v>
      </c>
      <c r="D20" s="134" t="s">
        <v>9</v>
      </c>
      <c r="E20" s="168">
        <v>2</v>
      </c>
      <c r="F20" s="168">
        <v>2</v>
      </c>
      <c r="G20" s="168">
        <v>2</v>
      </c>
      <c r="H20" s="168">
        <v>0</v>
      </c>
      <c r="I20" s="169" t="s">
        <v>20</v>
      </c>
      <c r="J20" s="179" t="s">
        <v>632</v>
      </c>
      <c r="K20" s="30">
        <v>6</v>
      </c>
      <c r="L20" s="30">
        <v>1</v>
      </c>
      <c r="M20" s="30">
        <v>4</v>
      </c>
      <c r="N20" s="31">
        <f t="shared" si="0"/>
        <v>11</v>
      </c>
      <c r="O20" s="179" t="s">
        <v>649</v>
      </c>
      <c r="P20" s="178">
        <f t="shared" si="4"/>
        <v>5.5</v>
      </c>
      <c r="Q20" s="3">
        <v>0</v>
      </c>
      <c r="R20" s="3">
        <v>0</v>
      </c>
      <c r="S20" s="3">
        <v>0</v>
      </c>
      <c r="T20" s="4">
        <f t="shared" si="1"/>
        <v>0</v>
      </c>
      <c r="U20" s="3">
        <v>0</v>
      </c>
      <c r="V20" s="3">
        <v>0</v>
      </c>
      <c r="W20" s="3">
        <v>0</v>
      </c>
      <c r="X20" s="4">
        <f t="shared" si="2"/>
        <v>0</v>
      </c>
      <c r="Y20" s="3">
        <v>0</v>
      </c>
      <c r="Z20" s="3">
        <v>0</v>
      </c>
      <c r="AA20" s="3">
        <v>0</v>
      </c>
      <c r="AB20" s="4">
        <f t="shared" si="3"/>
        <v>0</v>
      </c>
      <c r="AC20" s="4" t="str">
        <f>+IFERROR(IF(#REF!="Porcentaje",IF(AND(COUNT(K20:M20)&gt;=0,COUNT(Q20:S20)=0,COUNT(U20:W20)=0,COUNT(Y20:AA20)=0),N20,IF(AND(COUNT(K20:M20)&gt;=1,COUNT(Q20:S20)&gt;=1,COUNT(U20:W20)=0,COUNT(Y20:AA20)=0),T20,IF(AND(COUNT(K20:M20)&gt;=1,COUNT(Q20:S20)&gt;=1,COUNT(U20:W20)&gt;=1,COUNT(Y20:AA20)=0),X20,IF(AND(COUNT(K20:M20)&gt;=1,COUNT(Q20:S20)&gt;=1,COUNT(U20:W20)&gt;=1,COUNT(Y20:AA20)&gt;=1),AB20,"-")))),SUM(N20,T20,X20,AB20)),"-")</f>
        <v>-</v>
      </c>
    </row>
    <row r="21" spans="1:29" ht="110.1" customHeight="1" thickBot="1" x14ac:dyDescent="0.3">
      <c r="A21" s="179" t="s">
        <v>31</v>
      </c>
      <c r="B21" s="180" t="s">
        <v>32</v>
      </c>
      <c r="C21" s="180" t="s">
        <v>33</v>
      </c>
      <c r="D21" s="134" t="s">
        <v>9</v>
      </c>
      <c r="E21" s="168">
        <v>12</v>
      </c>
      <c r="F21" s="168">
        <v>12</v>
      </c>
      <c r="G21" s="168">
        <v>12</v>
      </c>
      <c r="H21" s="168">
        <v>12</v>
      </c>
      <c r="I21" s="169" t="s">
        <v>20</v>
      </c>
      <c r="J21" s="179" t="s">
        <v>633</v>
      </c>
      <c r="K21" s="30">
        <v>8</v>
      </c>
      <c r="L21" s="30">
        <v>8</v>
      </c>
      <c r="M21" s="30">
        <v>8</v>
      </c>
      <c r="N21" s="31">
        <f t="shared" si="0"/>
        <v>24</v>
      </c>
      <c r="O21" s="179" t="s">
        <v>650</v>
      </c>
      <c r="P21" s="178">
        <f t="shared" si="4"/>
        <v>2</v>
      </c>
      <c r="Q21" s="3">
        <v>0</v>
      </c>
      <c r="R21" s="3">
        <v>0</v>
      </c>
      <c r="S21" s="3">
        <v>0</v>
      </c>
      <c r="T21" s="4">
        <f t="shared" si="1"/>
        <v>0</v>
      </c>
      <c r="U21" s="3">
        <v>0</v>
      </c>
      <c r="V21" s="3">
        <v>0</v>
      </c>
      <c r="W21" s="3">
        <v>0</v>
      </c>
      <c r="X21" s="4">
        <f t="shared" si="2"/>
        <v>0</v>
      </c>
      <c r="Y21" s="3">
        <v>0</v>
      </c>
      <c r="Z21" s="3">
        <v>0</v>
      </c>
      <c r="AA21" s="3">
        <v>0</v>
      </c>
      <c r="AB21" s="4">
        <f t="shared" si="3"/>
        <v>0</v>
      </c>
      <c r="AC21" s="4" t="str">
        <f>+IFERROR(IF(#REF!="Porcentaje",IF(AND(COUNT(K21:M21)&gt;=0,COUNT(Q21:S21)=0,COUNT(U21:W21)=0,COUNT(Y21:AA21)=0),N21,IF(AND(COUNT(K21:M21)&gt;=1,COUNT(Q21:S21)&gt;=1,COUNT(U21:W21)=0,COUNT(Y21:AA21)=0),T21,IF(AND(COUNT(K21:M21)&gt;=1,COUNT(Q21:S21)&gt;=1,COUNT(U21:W21)&gt;=1,COUNT(Y21:AA21)=0),X21,IF(AND(COUNT(K21:M21)&gt;=1,COUNT(Q21:S21)&gt;=1,COUNT(U21:W21)&gt;=1,COUNT(Y21:AA21)&gt;=1),AB21,"-")))),SUM(N21,T21,X21,AB21)),"-")</f>
        <v>-</v>
      </c>
    </row>
    <row r="22" spans="1:29" ht="110.1" customHeight="1" thickBot="1" x14ac:dyDescent="0.3">
      <c r="A22" s="179" t="s">
        <v>34</v>
      </c>
      <c r="B22" s="180" t="s">
        <v>35</v>
      </c>
      <c r="C22" s="180" t="s">
        <v>36</v>
      </c>
      <c r="D22" s="134" t="s">
        <v>9</v>
      </c>
      <c r="E22" s="168">
        <v>58</v>
      </c>
      <c r="F22" s="168">
        <v>58</v>
      </c>
      <c r="G22" s="168">
        <v>60</v>
      </c>
      <c r="H22" s="168">
        <v>56</v>
      </c>
      <c r="I22" s="169" t="s">
        <v>20</v>
      </c>
      <c r="J22" s="179" t="s">
        <v>634</v>
      </c>
      <c r="K22" s="30">
        <v>22</v>
      </c>
      <c r="L22" s="30">
        <v>22</v>
      </c>
      <c r="M22" s="30">
        <v>20</v>
      </c>
      <c r="N22" s="31">
        <f>+IF($D22="Porcentaje",IF(AND(K22&lt;&gt;"",L22="",M22=""),K22,IF(AND(K22&lt;&gt;"",L22&lt;&gt;"",M22=""),L22,IF(AND(K22&lt;&gt;"",L22&lt;&gt;"",M22&lt;&gt;""),M22,0))),SUM(K22:M22))</f>
        <v>64</v>
      </c>
      <c r="O22" s="179" t="s">
        <v>651</v>
      </c>
      <c r="P22" s="178">
        <f t="shared" si="4"/>
        <v>1.103448275862069</v>
      </c>
      <c r="Q22" s="3">
        <v>0</v>
      </c>
      <c r="R22" s="3">
        <v>0</v>
      </c>
      <c r="S22" s="3">
        <v>0</v>
      </c>
      <c r="T22" s="4">
        <f t="shared" si="1"/>
        <v>0</v>
      </c>
      <c r="U22" s="3">
        <v>0</v>
      </c>
      <c r="V22" s="3">
        <v>0</v>
      </c>
      <c r="W22" s="3">
        <v>0</v>
      </c>
      <c r="X22" s="4">
        <f t="shared" si="2"/>
        <v>0</v>
      </c>
      <c r="Y22" s="3">
        <v>0</v>
      </c>
      <c r="Z22" s="3">
        <v>0</v>
      </c>
      <c r="AA22" s="3">
        <v>0</v>
      </c>
      <c r="AB22" s="4">
        <f t="shared" si="3"/>
        <v>0</v>
      </c>
      <c r="AC22" s="4" t="str">
        <f>+IFERROR(IF(#REF!="Porcentaje",IF(AND(COUNT(K22:M22)&gt;=0,COUNT(Q22:S22)=0,COUNT(U22:W22)=0,COUNT(Y22:AA22)=0),N22,IF(AND(COUNT(K22:M22)&gt;=1,COUNT(Q22:S22)&gt;=1,COUNT(U22:W22)=0,COUNT(Y22:AA22)=0),T22,IF(AND(COUNT(K22:M22)&gt;=1,COUNT(Q22:S22)&gt;=1,COUNT(U22:W22)&gt;=1,COUNT(Y22:AA22)=0),X22,IF(AND(COUNT(K22:M22)&gt;=1,COUNT(Q22:S22)&gt;=1,COUNT(U22:W22)&gt;=1,COUNT(Y22:AA22)&gt;=1),AB22,"-")))),SUM(N22,T22,X22,AB22)),"-")</f>
        <v>-</v>
      </c>
    </row>
    <row r="23" spans="1:29" ht="110.1" customHeight="1" thickBot="1" x14ac:dyDescent="0.3">
      <c r="A23" s="179" t="s">
        <v>37</v>
      </c>
      <c r="B23" s="180" t="s">
        <v>38</v>
      </c>
      <c r="C23" s="180" t="s">
        <v>39</v>
      </c>
      <c r="D23" s="134" t="s">
        <v>9</v>
      </c>
      <c r="E23" s="168">
        <v>180</v>
      </c>
      <c r="F23" s="168">
        <v>180</v>
      </c>
      <c r="G23" s="168">
        <v>180</v>
      </c>
      <c r="H23" s="168">
        <v>180</v>
      </c>
      <c r="I23" s="169" t="s">
        <v>10</v>
      </c>
      <c r="J23" s="179" t="s">
        <v>635</v>
      </c>
      <c r="K23" s="30">
        <v>180</v>
      </c>
      <c r="L23" s="30">
        <v>180</v>
      </c>
      <c r="M23" s="30">
        <v>180</v>
      </c>
      <c r="N23" s="31">
        <f>+IF($D23="Porcentaje",IF(AND(K23&lt;&gt;"",L23="",M23=""),K23,IF(AND(K23&lt;&gt;"",L23&lt;&gt;"",M23=""),L23,IF(AND(K23&lt;&gt;"",L23&lt;&gt;"",M23&lt;&gt;""),M23,0))),SUM(K23:M23))</f>
        <v>540</v>
      </c>
      <c r="O23" s="179" t="s">
        <v>652</v>
      </c>
      <c r="P23" s="178">
        <f t="shared" si="4"/>
        <v>3</v>
      </c>
      <c r="Q23" s="3">
        <v>0</v>
      </c>
      <c r="R23" s="3">
        <v>0</v>
      </c>
      <c r="S23" s="3">
        <v>0</v>
      </c>
      <c r="T23" s="4">
        <f t="shared" si="1"/>
        <v>0</v>
      </c>
      <c r="U23" s="3">
        <v>0</v>
      </c>
      <c r="V23" s="3">
        <v>0</v>
      </c>
      <c r="W23" s="3">
        <v>0</v>
      </c>
      <c r="X23" s="4">
        <f t="shared" si="2"/>
        <v>0</v>
      </c>
      <c r="Y23" s="3">
        <v>0</v>
      </c>
      <c r="Z23" s="3">
        <v>0</v>
      </c>
      <c r="AA23" s="3">
        <v>0</v>
      </c>
      <c r="AB23" s="4">
        <f t="shared" si="3"/>
        <v>0</v>
      </c>
      <c r="AC23" s="4" t="str">
        <f>+IFERROR(IF(#REF!="Porcentaje",IF(AND(COUNT(K23:M23)&gt;=0,COUNT(Q23:S23)=0,COUNT(U23:W23)=0,COUNT(Y23:AA23)=0),N23,IF(AND(COUNT(K23:M23)&gt;=1,COUNT(Q23:S23)&gt;=1,COUNT(U23:W23)=0,COUNT(Y23:AA23)=0),T23,IF(AND(COUNT(K23:M23)&gt;=1,COUNT(Q23:S23)&gt;=1,COUNT(U23:W23)&gt;=1,COUNT(Y23:AA23)=0),X23,IF(AND(COUNT(K23:M23)&gt;=1,COUNT(Q23:S23)&gt;=1,COUNT(U23:W23)&gt;=1,COUNT(Y23:AA23)&gt;=1),AB23,"-")))),SUM(N23,T23,X23,AB23)),"-")</f>
        <v>-</v>
      </c>
    </row>
    <row r="24" spans="1:29" ht="110.1" customHeight="1" thickBot="1" x14ac:dyDescent="0.3">
      <c r="A24" s="179" t="s">
        <v>40</v>
      </c>
      <c r="B24" s="180" t="s">
        <v>41</v>
      </c>
      <c r="C24" s="180" t="s">
        <v>42</v>
      </c>
      <c r="D24" s="134" t="s">
        <v>9</v>
      </c>
      <c r="E24" s="168">
        <v>3</v>
      </c>
      <c r="F24" s="168">
        <v>3</v>
      </c>
      <c r="G24" s="168">
        <v>3</v>
      </c>
      <c r="H24" s="168">
        <v>3</v>
      </c>
      <c r="I24" s="169" t="s">
        <v>20</v>
      </c>
      <c r="J24" s="179" t="s">
        <v>636</v>
      </c>
      <c r="K24" s="30">
        <v>8</v>
      </c>
      <c r="L24" s="30">
        <v>2</v>
      </c>
      <c r="M24" s="30">
        <v>0</v>
      </c>
      <c r="N24" s="31">
        <f t="shared" si="0"/>
        <v>10</v>
      </c>
      <c r="O24" s="179" t="s">
        <v>653</v>
      </c>
      <c r="P24" s="178">
        <f t="shared" si="4"/>
        <v>3.3333333333333335</v>
      </c>
      <c r="Q24" s="3">
        <v>0</v>
      </c>
      <c r="R24" s="3">
        <v>0</v>
      </c>
      <c r="S24" s="3">
        <v>0</v>
      </c>
      <c r="T24" s="4">
        <f t="shared" si="1"/>
        <v>0</v>
      </c>
      <c r="U24" s="3">
        <v>0</v>
      </c>
      <c r="V24" s="3">
        <v>0</v>
      </c>
      <c r="W24" s="3">
        <v>0</v>
      </c>
      <c r="X24" s="4">
        <f t="shared" si="2"/>
        <v>0</v>
      </c>
      <c r="Y24" s="3">
        <v>0</v>
      </c>
      <c r="Z24" s="3">
        <v>0</v>
      </c>
      <c r="AA24" s="3">
        <v>0</v>
      </c>
      <c r="AB24" s="4">
        <f t="shared" si="3"/>
        <v>0</v>
      </c>
      <c r="AC24" s="4" t="str">
        <f>+IFERROR(IF(#REF!="Porcentaje",IF(AND(COUNT(K24:M24)&gt;=0,COUNT(Q24:S24)=0,COUNT(U24:W24)=0,COUNT(Y24:AA24)=0),N24,IF(AND(COUNT(K24:M24)&gt;=1,COUNT(Q24:S24)&gt;=1,COUNT(U24:W24)=0,COUNT(Y24:AA24)=0),T24,IF(AND(COUNT(K24:M24)&gt;=1,COUNT(Q24:S24)&gt;=1,COUNT(U24:W24)&gt;=1,COUNT(Y24:AA24)=0),X24,IF(AND(COUNT(K24:M24)&gt;=1,COUNT(Q24:S24)&gt;=1,COUNT(U24:W24)&gt;=1,COUNT(Y24:AA24)&gt;=1),AB24,"-")))),SUM(N24,T24,X24,AB24)),"-")</f>
        <v>-</v>
      </c>
    </row>
    <row r="25" spans="1:29" ht="110.1" customHeight="1" thickBot="1" x14ac:dyDescent="0.3">
      <c r="A25" s="66" t="s">
        <v>43</v>
      </c>
      <c r="B25" s="67" t="s">
        <v>44</v>
      </c>
      <c r="C25" s="67" t="s">
        <v>45</v>
      </c>
      <c r="D25" s="134" t="s">
        <v>46</v>
      </c>
      <c r="E25" s="181">
        <v>0</v>
      </c>
      <c r="F25" s="181">
        <v>0.85</v>
      </c>
      <c r="G25" s="181">
        <v>0.85</v>
      </c>
      <c r="H25" s="181">
        <v>0.9</v>
      </c>
      <c r="I25" s="169" t="s">
        <v>10</v>
      </c>
      <c r="J25" s="182" t="s">
        <v>637</v>
      </c>
      <c r="K25" s="30">
        <v>0</v>
      </c>
      <c r="L25" s="30">
        <v>0</v>
      </c>
      <c r="M25" s="30">
        <v>0</v>
      </c>
      <c r="N25" s="183">
        <f t="shared" si="0"/>
        <v>0</v>
      </c>
      <c r="O25" s="182" t="s">
        <v>654</v>
      </c>
      <c r="P25" s="178" t="e">
        <f t="shared" si="4"/>
        <v>#DIV/0!</v>
      </c>
      <c r="Q25" s="3">
        <v>0</v>
      </c>
      <c r="R25" s="3">
        <v>0</v>
      </c>
      <c r="S25" s="3">
        <v>0</v>
      </c>
      <c r="T25" s="5">
        <f t="shared" si="1"/>
        <v>0</v>
      </c>
      <c r="U25" s="3">
        <v>0</v>
      </c>
      <c r="V25" s="3">
        <v>0</v>
      </c>
      <c r="W25" s="3">
        <v>0</v>
      </c>
      <c r="X25" s="5">
        <f t="shared" si="2"/>
        <v>0</v>
      </c>
      <c r="Y25" s="3">
        <v>0</v>
      </c>
      <c r="Z25" s="3">
        <v>0</v>
      </c>
      <c r="AA25" s="3">
        <v>0</v>
      </c>
      <c r="AB25" s="5">
        <f t="shared" si="3"/>
        <v>0</v>
      </c>
      <c r="AC25" s="5" t="str">
        <f>+IFERROR(IF(#REF!="Porcentaje",IF(AND(COUNT(K25:M25)&gt;=0,COUNT(Q25:S25)=0,COUNT(U25:W25)=0,COUNT(Y25:AA25)=0),N25,IF(AND(COUNT(K25:M25)&gt;=1,COUNT(Q25:S25)&gt;=1,COUNT(U25:W25)=0,COUNT(Y25:AA25)=0),T25,IF(AND(COUNT(K25:M25)&gt;=1,COUNT(Q25:S25)&gt;=1,COUNT(U25:W25)&gt;=1,COUNT(Y25:AA25)=0),X25,IF(AND(COUNT(K25:M25)&gt;=1,COUNT(Q25:S25)&gt;=1,COUNT(U25:W25)&gt;=1,COUNT(Y25:AA25)&gt;=1),AB25,"-")))),SUM(N25,T25,X25,AB25)),"-")</f>
        <v>-</v>
      </c>
    </row>
    <row r="26" spans="1:29" ht="110.1" customHeight="1" thickBot="1" x14ac:dyDescent="0.3">
      <c r="A26" s="239" t="s">
        <v>47</v>
      </c>
      <c r="B26" s="67" t="s">
        <v>48</v>
      </c>
      <c r="C26" s="67" t="s">
        <v>49</v>
      </c>
      <c r="D26" s="134" t="s">
        <v>46</v>
      </c>
      <c r="E26" s="181">
        <v>1</v>
      </c>
      <c r="F26" s="181">
        <v>1</v>
      </c>
      <c r="G26" s="181">
        <v>1</v>
      </c>
      <c r="H26" s="181">
        <v>1</v>
      </c>
      <c r="I26" s="169" t="s">
        <v>10</v>
      </c>
      <c r="J26" s="182" t="s">
        <v>638</v>
      </c>
      <c r="K26" s="202">
        <v>1</v>
      </c>
      <c r="L26" s="202">
        <v>1</v>
      </c>
      <c r="M26" s="202">
        <v>1</v>
      </c>
      <c r="N26" s="183">
        <f>+IF($D26="Porcentaje",IF(AND(K26&lt;&gt;"",L26="",M26=""),K26,IF(AND(K26&lt;&gt;"",L26&lt;&gt;"",M26=""),L26,IF(AND(K26&lt;&gt;"",L26&lt;&gt;"",M26&lt;&gt;""),M26,0))),SUM(K26:M26))</f>
        <v>1</v>
      </c>
      <c r="O26" s="182" t="s">
        <v>655</v>
      </c>
      <c r="P26" s="178">
        <f t="shared" si="4"/>
        <v>1</v>
      </c>
      <c r="Q26" s="3">
        <v>0</v>
      </c>
      <c r="R26" s="3">
        <v>0</v>
      </c>
      <c r="S26" s="3">
        <v>0</v>
      </c>
      <c r="T26" s="5">
        <f t="shared" si="1"/>
        <v>0</v>
      </c>
      <c r="U26" s="3">
        <v>0</v>
      </c>
      <c r="V26" s="3">
        <v>0</v>
      </c>
      <c r="W26" s="3">
        <v>0</v>
      </c>
      <c r="X26" s="5">
        <f t="shared" si="2"/>
        <v>0</v>
      </c>
      <c r="Y26" s="3">
        <v>0</v>
      </c>
      <c r="Z26" s="3">
        <v>0</v>
      </c>
      <c r="AA26" s="3">
        <v>0</v>
      </c>
      <c r="AB26" s="5">
        <f t="shared" si="3"/>
        <v>0</v>
      </c>
      <c r="AC26" s="5" t="str">
        <f>+IFERROR(IF(#REF!="Porcentaje",IF(AND(COUNT(K26:M26)&gt;=0,COUNT(Q26:S26)=0,COUNT(U26:W26)=0,COUNT(Y26:AA26)=0),N26,IF(AND(COUNT(K26:M26)&gt;=1,COUNT(Q26:S26)&gt;=1,COUNT(U26:W26)=0,COUNT(Y26:AA26)=0),T26,IF(AND(COUNT(K26:M26)&gt;=1,COUNT(Q26:S26)&gt;=1,COUNT(U26:W26)&gt;=1,COUNT(Y26:AA26)=0),X26,IF(AND(COUNT(K26:M26)&gt;=1,COUNT(Q26:S26)&gt;=1,COUNT(U26:W26)&gt;=1,COUNT(Y26:AA26)&gt;=1),AB26,"-")))),SUM(N26,T26,X26,AB26)),"-")</f>
        <v>-</v>
      </c>
    </row>
    <row r="27" spans="1:29" ht="110.1" customHeight="1" thickBot="1" x14ac:dyDescent="0.3">
      <c r="A27" s="239"/>
      <c r="B27" s="67" t="s">
        <v>50</v>
      </c>
      <c r="C27" s="67" t="s">
        <v>51</v>
      </c>
      <c r="D27" s="134" t="s">
        <v>46</v>
      </c>
      <c r="E27" s="181">
        <v>1</v>
      </c>
      <c r="F27" s="181">
        <v>1</v>
      </c>
      <c r="G27" s="181">
        <v>1</v>
      </c>
      <c r="H27" s="181">
        <v>1</v>
      </c>
      <c r="I27" s="169" t="s">
        <v>10</v>
      </c>
      <c r="J27" s="182" t="s">
        <v>639</v>
      </c>
      <c r="K27" s="202">
        <v>1</v>
      </c>
      <c r="L27" s="202">
        <v>1</v>
      </c>
      <c r="M27" s="202">
        <v>1</v>
      </c>
      <c r="N27" s="183">
        <f t="shared" si="0"/>
        <v>1</v>
      </c>
      <c r="O27" s="182" t="s">
        <v>656</v>
      </c>
      <c r="P27" s="178">
        <f t="shared" si="4"/>
        <v>1</v>
      </c>
      <c r="Q27" s="3">
        <v>0</v>
      </c>
      <c r="R27" s="3">
        <v>0</v>
      </c>
      <c r="S27" s="3">
        <v>0</v>
      </c>
      <c r="T27" s="5">
        <f t="shared" si="1"/>
        <v>0</v>
      </c>
      <c r="U27" s="3">
        <v>0</v>
      </c>
      <c r="V27" s="3">
        <v>0</v>
      </c>
      <c r="W27" s="3">
        <v>0</v>
      </c>
      <c r="X27" s="5">
        <f t="shared" si="2"/>
        <v>0</v>
      </c>
      <c r="Y27" s="3">
        <v>0</v>
      </c>
      <c r="Z27" s="3">
        <v>0</v>
      </c>
      <c r="AA27" s="3">
        <v>0</v>
      </c>
      <c r="AB27" s="5">
        <f t="shared" si="3"/>
        <v>0</v>
      </c>
      <c r="AC27" s="5" t="str">
        <f>+IFERROR(IF(#REF!="Porcentaje",IF(AND(COUNT(K27:M27)&gt;=0,COUNT(Q27:S27)=0,COUNT(U27:W27)=0,COUNT(Y27:AA27)=0),N27,IF(AND(COUNT(K27:M27)&gt;=1,COUNT(Q27:S27)&gt;=1,COUNT(U27:W27)=0,COUNT(Y27:AA27)=0),T27,IF(AND(COUNT(K27:M27)&gt;=1,COUNT(Q27:S27)&gt;=1,COUNT(U27:W27)&gt;=1,COUNT(Y27:AA27)=0),X27,IF(AND(COUNT(K27:M27)&gt;=1,COUNT(Q27:S27)&gt;=1,COUNT(U27:W27)&gt;=1,COUNT(Y27:AA27)&gt;=1),AB27,"-")))),SUM(N27,T27,X27,AB27)),"-")</f>
        <v>-</v>
      </c>
    </row>
    <row r="29" spans="1:29" ht="18.75" hidden="1" x14ac:dyDescent="0.25">
      <c r="A29" s="12" t="s">
        <v>318</v>
      </c>
      <c r="B29" s="12" t="s">
        <v>320</v>
      </c>
      <c r="C29" s="12" t="s">
        <v>321</v>
      </c>
    </row>
    <row r="30" spans="1:29" ht="47.25" hidden="1" x14ac:dyDescent="0.25">
      <c r="A30" s="13" t="s">
        <v>335</v>
      </c>
      <c r="B30" s="13" t="s">
        <v>6</v>
      </c>
      <c r="C30" s="10">
        <v>1</v>
      </c>
    </row>
    <row r="31" spans="1:29" ht="47.25" hidden="1" x14ac:dyDescent="0.25">
      <c r="A31" s="14" t="s">
        <v>335</v>
      </c>
      <c r="B31" s="14" t="s">
        <v>11</v>
      </c>
      <c r="C31" s="11">
        <v>1</v>
      </c>
    </row>
    <row r="32" spans="1:29" ht="47.25" hidden="1" x14ac:dyDescent="0.25">
      <c r="A32" s="13" t="s">
        <v>335</v>
      </c>
      <c r="B32" s="13" t="s">
        <v>11</v>
      </c>
      <c r="C32" s="10">
        <v>1</v>
      </c>
    </row>
    <row r="33" spans="1:3" ht="31.5" hidden="1" x14ac:dyDescent="0.25">
      <c r="A33" s="14" t="s">
        <v>335</v>
      </c>
      <c r="B33" s="14" t="s">
        <v>31</v>
      </c>
      <c r="C33" s="11">
        <v>1</v>
      </c>
    </row>
    <row r="34" spans="1:3" ht="47.25" hidden="1" x14ac:dyDescent="0.25">
      <c r="A34" s="13" t="s">
        <v>335</v>
      </c>
      <c r="B34" s="13" t="s">
        <v>34</v>
      </c>
      <c r="C34" s="10">
        <v>1</v>
      </c>
    </row>
    <row r="35" spans="1:3" ht="47.25" hidden="1" x14ac:dyDescent="0.25">
      <c r="A35" s="14" t="s">
        <v>335</v>
      </c>
      <c r="B35" s="14" t="s">
        <v>37</v>
      </c>
      <c r="C35" s="11">
        <f>+P23</f>
        <v>3</v>
      </c>
    </row>
    <row r="36" spans="1:3" ht="31.5" hidden="1" x14ac:dyDescent="0.25">
      <c r="A36" s="13" t="s">
        <v>335</v>
      </c>
      <c r="B36" s="13" t="s">
        <v>40</v>
      </c>
      <c r="C36" s="10">
        <v>1</v>
      </c>
    </row>
    <row r="37" spans="1:3" ht="31.5" hidden="1" x14ac:dyDescent="0.25">
      <c r="A37" s="14" t="s">
        <v>335</v>
      </c>
      <c r="B37" s="14" t="s">
        <v>43</v>
      </c>
      <c r="C37" s="11" t="e">
        <f t="shared" ref="C37" si="5">+P25</f>
        <v>#DIV/0!</v>
      </c>
    </row>
    <row r="38" spans="1:3" ht="78.75" hidden="1" x14ac:dyDescent="0.25">
      <c r="A38" s="13" t="s">
        <v>335</v>
      </c>
      <c r="B38" s="13" t="s">
        <v>47</v>
      </c>
      <c r="C38" s="17">
        <f>+SUM(P26:P27)/2</f>
        <v>1</v>
      </c>
    </row>
    <row r="39" spans="1:3" ht="19.5" hidden="1" thickBot="1" x14ac:dyDescent="0.3">
      <c r="A39" s="208" t="s">
        <v>322</v>
      </c>
      <c r="B39" s="208"/>
      <c r="C39" s="15">
        <f>+SUM(C30,C31,C32,C33,C34,C35,C36,C38)/8</f>
        <v>1.25</v>
      </c>
    </row>
  </sheetData>
  <mergeCells count="22">
    <mergeCell ref="A39:B39"/>
    <mergeCell ref="U9:X9"/>
    <mergeCell ref="Y9:AB9"/>
    <mergeCell ref="AC9:AC10"/>
    <mergeCell ref="A9:A10"/>
    <mergeCell ref="B9:I9"/>
    <mergeCell ref="P9:P10"/>
    <mergeCell ref="A12:A16"/>
    <mergeCell ref="A17:A20"/>
    <mergeCell ref="A26:A27"/>
    <mergeCell ref="Q9:T9"/>
    <mergeCell ref="K9:N9"/>
    <mergeCell ref="J9:J10"/>
    <mergeCell ref="O9:O10"/>
    <mergeCell ref="A4:AC4"/>
    <mergeCell ref="A5:AC6"/>
    <mergeCell ref="A7:AC8"/>
    <mergeCell ref="A1:AC1"/>
    <mergeCell ref="A2:F2"/>
    <mergeCell ref="G2:Y2"/>
    <mergeCell ref="Z2:AC2"/>
    <mergeCell ref="A3:AC3"/>
  </mergeCells>
  <phoneticPr fontId="25" type="noConversion"/>
  <dataValidations count="2">
    <dataValidation type="list" allowBlank="1" showInputMessage="1" showErrorMessage="1" sqref="I11:I27" xr:uid="{A678B092-4D5E-43E4-9A9F-9C78A028E702}">
      <formula1>"A,B,C"</formula1>
    </dataValidation>
    <dataValidation type="list" allowBlank="1" showInputMessage="1" showErrorMessage="1" sqref="D11:D27" xr:uid="{423C2E4D-1A3F-4825-93CC-11356CAE4DEB}">
      <formula1>"Unidad,Porcentaje,Monetario"</formula1>
    </dataValidation>
  </dataValidations>
  <pageMargins left="0.70866141732283472" right="0.70866141732283472" top="0.74803149606299213" bottom="0.74803149606299213" header="0.31496062992125984" footer="0.31496062992125984"/>
  <pageSetup scale="46" fitToHeight="0" orientation="landscape" r:id="rId1"/>
  <rowBreaks count="2" manualBreakCount="2">
    <brk id="16" max="16383" man="1"/>
    <brk id="2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4D964-EECF-46F4-A9E8-6E3C3037375E}">
  <sheetPr codeName="Hoja12"/>
  <dimension ref="A1:AC37"/>
  <sheetViews>
    <sheetView view="pageBreakPreview" topLeftCell="A27" zoomScale="60" zoomScaleNormal="70" workbookViewId="0">
      <selection activeCell="O9" sqref="O9:O10"/>
    </sheetView>
  </sheetViews>
  <sheetFormatPr defaultColWidth="11.42578125" defaultRowHeight="15" x14ac:dyDescent="0.25"/>
  <cols>
    <col min="1" max="3" width="20.7109375" customWidth="1"/>
    <col min="4" max="4" width="12.28515625" customWidth="1"/>
    <col min="5" max="5" width="12.28515625" hidden="1" customWidth="1"/>
    <col min="6" max="6" width="15.28515625" customWidth="1"/>
    <col min="7" max="8" width="12.7109375" hidden="1" customWidth="1"/>
    <col min="9" max="9" width="17" bestFit="1" customWidth="1"/>
    <col min="10" max="10" width="50.7109375" customWidth="1"/>
    <col min="11" max="11" width="8" bestFit="1" customWidth="1"/>
    <col min="12" max="12" width="10.140625" bestFit="1" customWidth="1"/>
    <col min="13" max="13" width="8.28515625" bestFit="1" customWidth="1"/>
    <col min="14" max="14" width="12.28515625" bestFit="1" customWidth="1"/>
    <col min="15" max="15" width="50.7109375" customWidth="1"/>
    <col min="16" max="16" width="8.85546875" hidden="1" customWidth="1"/>
    <col min="17" max="17" width="6" hidden="1" customWidth="1"/>
    <col min="18" max="18" width="6.7109375" hidden="1" customWidth="1"/>
    <col min="19" max="19" width="6.42578125" hidden="1" customWidth="1"/>
    <col min="20" max="20" width="8.85546875" hidden="1" customWidth="1"/>
    <col min="21" max="21" width="5.85546875" hidden="1" customWidth="1"/>
    <col min="22" max="22" width="7.85546875" hidden="1" customWidth="1"/>
    <col min="23" max="23" width="12.28515625" hidden="1" customWidth="1"/>
    <col min="24" max="24" width="8.85546875" hidden="1" customWidth="1"/>
    <col min="25" max="25" width="9.140625" hidden="1" customWidth="1"/>
    <col min="26" max="27" width="0" hidden="1" customWidth="1"/>
    <col min="28" max="28" width="8.85546875" hidden="1" customWidth="1"/>
    <col min="29" max="29" width="12.28515625" hidden="1" customWidth="1"/>
  </cols>
  <sheetData>
    <row r="1" spans="1:29" ht="26.25" x14ac:dyDescent="0.25">
      <c r="A1" s="224" t="s">
        <v>388</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row>
    <row r="2" spans="1:29" ht="135.75" customHeight="1" x14ac:dyDescent="0.25">
      <c r="A2" s="225" t="s">
        <v>389</v>
      </c>
      <c r="B2" s="225"/>
      <c r="C2" s="225"/>
      <c r="D2" s="225"/>
      <c r="E2" s="225"/>
      <c r="F2" s="225"/>
      <c r="G2" s="225" t="s">
        <v>390</v>
      </c>
      <c r="H2" s="225"/>
      <c r="I2" s="225"/>
      <c r="J2" s="225"/>
      <c r="K2" s="225"/>
      <c r="L2" s="225"/>
      <c r="M2" s="225"/>
      <c r="N2" s="225"/>
      <c r="O2" s="225"/>
      <c r="P2" s="225"/>
      <c r="Q2" s="225"/>
      <c r="R2" s="225"/>
      <c r="S2" s="225"/>
      <c r="T2" s="225"/>
      <c r="U2" s="225"/>
      <c r="V2" s="225"/>
      <c r="W2" s="225"/>
      <c r="X2" s="225"/>
      <c r="Y2" s="225"/>
      <c r="Z2" s="225" t="s">
        <v>391</v>
      </c>
      <c r="AA2" s="225"/>
      <c r="AB2" s="225"/>
      <c r="AC2" s="225"/>
    </row>
    <row r="3" spans="1:29" ht="26.25" x14ac:dyDescent="0.25">
      <c r="A3" s="226" t="s">
        <v>672</v>
      </c>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row>
    <row r="4" spans="1:29" ht="15.75" x14ac:dyDescent="0.25">
      <c r="A4" s="222" t="s">
        <v>666</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row>
    <row r="5" spans="1:29" ht="15" customHeight="1" x14ac:dyDescent="0.25">
      <c r="A5" s="223" t="s">
        <v>393</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row>
    <row r="6" spans="1:29" ht="15" customHeight="1" x14ac:dyDescent="0.25">
      <c r="A6" s="223"/>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row>
    <row r="7" spans="1:29" ht="15" customHeight="1" x14ac:dyDescent="0.25">
      <c r="A7" s="223" t="s">
        <v>394</v>
      </c>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row>
    <row r="8" spans="1:29" ht="15.75" customHeight="1" x14ac:dyDescent="0.25">
      <c r="A8" s="223"/>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row>
    <row r="9" spans="1:29" ht="16.5" customHeight="1" x14ac:dyDescent="0.25">
      <c r="A9" s="235" t="s">
        <v>0</v>
      </c>
      <c r="B9" s="235" t="s">
        <v>1</v>
      </c>
      <c r="C9" s="235"/>
      <c r="D9" s="235"/>
      <c r="E9" s="235"/>
      <c r="F9" s="235"/>
      <c r="G9" s="235"/>
      <c r="H9" s="235"/>
      <c r="I9" s="235"/>
      <c r="J9" s="235" t="s">
        <v>404</v>
      </c>
      <c r="K9" s="240" t="s">
        <v>384</v>
      </c>
      <c r="L9" s="240"/>
      <c r="M9" s="240"/>
      <c r="N9" s="240"/>
      <c r="O9" s="235" t="s">
        <v>413</v>
      </c>
      <c r="P9" s="241" t="s">
        <v>316</v>
      </c>
      <c r="Q9" s="240" t="s">
        <v>52</v>
      </c>
      <c r="R9" s="240"/>
      <c r="S9" s="240"/>
      <c r="T9" s="240"/>
      <c r="U9" s="240" t="s">
        <v>53</v>
      </c>
      <c r="V9" s="240"/>
      <c r="W9" s="240"/>
      <c r="X9" s="240"/>
      <c r="Y9" s="240" t="s">
        <v>54</v>
      </c>
      <c r="Z9" s="240"/>
      <c r="AA9" s="240"/>
      <c r="AB9" s="240"/>
      <c r="AC9" s="241" t="s">
        <v>266</v>
      </c>
    </row>
    <row r="10" spans="1:29" ht="32.25" thickBot="1" x14ac:dyDescent="0.3">
      <c r="A10" s="235"/>
      <c r="B10" s="133" t="s">
        <v>2</v>
      </c>
      <c r="C10" s="133" t="s">
        <v>3</v>
      </c>
      <c r="D10" s="133" t="s">
        <v>4</v>
      </c>
      <c r="E10" s="24" t="s">
        <v>395</v>
      </c>
      <c r="F10" s="24" t="s">
        <v>668</v>
      </c>
      <c r="G10" s="24" t="s">
        <v>312</v>
      </c>
      <c r="H10" s="24" t="s">
        <v>313</v>
      </c>
      <c r="I10" s="133" t="s">
        <v>5</v>
      </c>
      <c r="J10" s="235"/>
      <c r="K10" s="34" t="s">
        <v>669</v>
      </c>
      <c r="L10" s="34" t="s">
        <v>670</v>
      </c>
      <c r="M10" s="196" t="s">
        <v>671</v>
      </c>
      <c r="N10" s="24" t="s">
        <v>58</v>
      </c>
      <c r="O10" s="235"/>
      <c r="P10" s="241"/>
      <c r="Q10" s="25" t="s">
        <v>55</v>
      </c>
      <c r="R10" s="25" t="s">
        <v>56</v>
      </c>
      <c r="S10" s="25" t="s">
        <v>57</v>
      </c>
      <c r="T10" s="24" t="s">
        <v>58</v>
      </c>
      <c r="U10" s="25" t="s">
        <v>59</v>
      </c>
      <c r="V10" s="25" t="s">
        <v>60</v>
      </c>
      <c r="W10" s="25" t="s">
        <v>61</v>
      </c>
      <c r="X10" s="24" t="s">
        <v>62</v>
      </c>
      <c r="Y10" s="25" t="s">
        <v>63</v>
      </c>
      <c r="Z10" s="25" t="s">
        <v>64</v>
      </c>
      <c r="AA10" s="25" t="s">
        <v>65</v>
      </c>
      <c r="AB10" s="24" t="s">
        <v>66</v>
      </c>
      <c r="AC10" s="241"/>
    </row>
    <row r="11" spans="1:29" ht="99.95" customHeight="1" thickBot="1" x14ac:dyDescent="0.3">
      <c r="A11" s="176" t="s">
        <v>274</v>
      </c>
      <c r="B11" s="177" t="s">
        <v>275</v>
      </c>
      <c r="C11" s="177" t="s">
        <v>276</v>
      </c>
      <c r="D11" s="134" t="s">
        <v>9</v>
      </c>
      <c r="E11" s="168">
        <v>1</v>
      </c>
      <c r="F11" s="168">
        <v>1</v>
      </c>
      <c r="G11" s="168">
        <v>1</v>
      </c>
      <c r="H11" s="168">
        <v>1</v>
      </c>
      <c r="I11" s="169" t="s">
        <v>10</v>
      </c>
      <c r="J11" s="176" t="s">
        <v>605</v>
      </c>
      <c r="K11" s="30">
        <v>0</v>
      </c>
      <c r="L11" s="197">
        <v>0</v>
      </c>
      <c r="M11" s="198">
        <v>1</v>
      </c>
      <c r="N11" s="194">
        <f>+IF($D11="Porcentaje",IF(AND(K11&lt;&gt;"",L11="",M11=""),K11,IF(AND(K11&lt;&gt;"",L11&lt;&gt;"",M11=""),L11,IF(AND(K11&lt;&gt;"",L11&lt;&gt;"",M11&lt;&gt;""),M11,0))),SUM(K11:M11))</f>
        <v>1</v>
      </c>
      <c r="O11" s="176"/>
      <c r="P11" s="31">
        <f t="shared" ref="P11:P29" si="0">+N11/E11</f>
        <v>1</v>
      </c>
      <c r="Q11" s="30">
        <v>0</v>
      </c>
      <c r="R11" s="30">
        <v>0</v>
      </c>
      <c r="S11" s="30">
        <v>0</v>
      </c>
      <c r="T11" s="31">
        <f>+IF($D11="Porcentaje",IF(AND(Q11&lt;&gt;"",R11="",S11=""),Q11,IF(AND(Q11&lt;&gt;"",R11&lt;&gt;"",S11=""),R11,IF(AND(Q11&lt;&gt;"",R11&lt;&gt;"",S11&lt;&gt;""),S11,0))),SUM(Q11:S11))</f>
        <v>0</v>
      </c>
      <c r="U11" s="30">
        <v>0</v>
      </c>
      <c r="V11" s="30">
        <v>0</v>
      </c>
      <c r="W11" s="30">
        <v>0</v>
      </c>
      <c r="X11" s="31">
        <f>+IF($D11="Porcentaje",IF(AND(U11&lt;&gt;"",V11="",W11=""),U11,IF(AND(U11&lt;&gt;"",V11&lt;&gt;"",W11=""),V11,IF(AND(U11&lt;&gt;"",V11&lt;&gt;"",W11&lt;&gt;""),W11,0))),SUM(U11:W11))</f>
        <v>0</v>
      </c>
      <c r="Y11" s="30">
        <v>0</v>
      </c>
      <c r="Z11" s="30">
        <v>0</v>
      </c>
      <c r="AA11" s="30">
        <v>0</v>
      </c>
      <c r="AB11" s="31">
        <f>+IF($D11="Porcentaje",IF(AND(Y11&lt;&gt;"",Z11="",AA11=""),Y11,IF(AND(Y11&lt;&gt;"",Z11&lt;&gt;"",AA11=""),Z11,IF(AND(Y11&lt;&gt;"",Z11&lt;&gt;"",AA11&lt;&gt;""),AA11,0))),SUM(Y11:AA11))</f>
        <v>0</v>
      </c>
      <c r="AC11" s="31" t="str">
        <f>+IFERROR(IF(#REF!="Porcentaje",IF(AND(COUNT(K11:M11)&gt;=0,COUNT(Q11:S11)=0,COUNT(U11:W11)=0,COUNT(Y11:AA11)=0),N11,IF(AND(COUNT(K11:M11)&gt;=1,COUNT(Q11:S11)&gt;=1,COUNT(U11:W11)=0,COUNT(Y11:AA11)=0),T11,IF(AND(COUNT(K11:M11)&gt;=1,COUNT(Q11:S11)&gt;=1,COUNT(U11:W11)&gt;=1,COUNT(Y11:AA11)=0),X11,IF(AND(COUNT(K11:M11)&gt;=1,COUNT(Q11:S11)&gt;=1,COUNT(U11:W11)&gt;=1,COUNT(Y11:AA11)&gt;=1),AB11,"-")))),SUM(N11,T11,X11,AB11)),"-")</f>
        <v>-</v>
      </c>
    </row>
    <row r="12" spans="1:29" ht="99.95" customHeight="1" thickBot="1" x14ac:dyDescent="0.3">
      <c r="A12" s="242" t="s">
        <v>277</v>
      </c>
      <c r="B12" s="177" t="s">
        <v>278</v>
      </c>
      <c r="C12" s="177" t="s">
        <v>279</v>
      </c>
      <c r="D12" s="134" t="s">
        <v>9</v>
      </c>
      <c r="E12" s="168">
        <v>3</v>
      </c>
      <c r="F12" s="168">
        <v>3</v>
      </c>
      <c r="G12" s="168">
        <v>3</v>
      </c>
      <c r="H12" s="168">
        <v>3</v>
      </c>
      <c r="I12" s="169" t="s">
        <v>20</v>
      </c>
      <c r="J12" s="176" t="s">
        <v>657</v>
      </c>
      <c r="K12" s="30">
        <v>1</v>
      </c>
      <c r="L12" s="197">
        <v>1</v>
      </c>
      <c r="M12" s="198">
        <v>1</v>
      </c>
      <c r="N12" s="194">
        <f t="shared" ref="N12:N29" si="1">+IF($D12="Porcentaje",IF(AND(K12&lt;&gt;"",L12="",M12=""),K12,IF(AND(K12&lt;&gt;"",L12&lt;&gt;"",M12=""),L12,IF(AND(K12&lt;&gt;"",L12&lt;&gt;"",M12&lt;&gt;""),M12,0))),SUM(K12:M12))</f>
        <v>3</v>
      </c>
      <c r="O12" s="176" t="s">
        <v>589</v>
      </c>
      <c r="P12" s="31">
        <f t="shared" si="0"/>
        <v>1</v>
      </c>
      <c r="Q12" s="30">
        <v>0</v>
      </c>
      <c r="R12" s="30">
        <v>0</v>
      </c>
      <c r="S12" s="30">
        <v>0</v>
      </c>
      <c r="T12" s="31">
        <f t="shared" ref="T12:T29" si="2">+IF($D12="Porcentaje",IF(AND(Q12&lt;&gt;"",R12="",S12=""),Q12,IF(AND(Q12&lt;&gt;"",R12&lt;&gt;"",S12=""),R12,IF(AND(Q12&lt;&gt;"",R12&lt;&gt;"",S12&lt;&gt;""),S12,0))),SUM(Q12:S12))</f>
        <v>0</v>
      </c>
      <c r="U12" s="30">
        <v>0</v>
      </c>
      <c r="V12" s="30">
        <v>0</v>
      </c>
      <c r="W12" s="30">
        <v>0</v>
      </c>
      <c r="X12" s="31">
        <f t="shared" ref="X12:X29" si="3">+IF($D12="Porcentaje",IF(AND(U12&lt;&gt;"",V12="",W12=""),U12,IF(AND(U12&lt;&gt;"",V12&lt;&gt;"",W12=""),V12,IF(AND(U12&lt;&gt;"",V12&lt;&gt;"",W12&lt;&gt;""),W12,0))),SUM(U12:W12))</f>
        <v>0</v>
      </c>
      <c r="Y12" s="30">
        <v>0</v>
      </c>
      <c r="Z12" s="30">
        <v>0</v>
      </c>
      <c r="AA12" s="30">
        <v>0</v>
      </c>
      <c r="AB12" s="31">
        <f t="shared" ref="AB12:AB29" si="4">+IF($D12="Porcentaje",IF(AND(Y12&lt;&gt;"",Z12="",AA12=""),Y12,IF(AND(Y12&lt;&gt;"",Z12&lt;&gt;"",AA12=""),Z12,IF(AND(Y12&lt;&gt;"",Z12&lt;&gt;"",AA12&lt;&gt;""),AA12,0))),SUM(Y12:AA12))</f>
        <v>0</v>
      </c>
      <c r="AC12" s="31" t="str">
        <f>+IFERROR(IF(#REF!="Porcentaje",IF(AND(COUNT(K12:M12)&gt;=0,COUNT(Q12:S12)=0,COUNT(U12:W12)=0,COUNT(Y12:AA12)=0),N12,IF(AND(COUNT(K12:M12)&gt;=1,COUNT(Q12:S12)&gt;=1,COUNT(U12:W12)=0,COUNT(Y12:AA12)=0),T12,IF(AND(COUNT(K12:M12)&gt;=1,COUNT(Q12:S12)&gt;=1,COUNT(U12:W12)&gt;=1,COUNT(Y12:AA12)=0),X12,IF(AND(COUNT(K12:M12)&gt;=1,COUNT(Q12:S12)&gt;=1,COUNT(U12:W12)&gt;=1,COUNT(Y12:AA12)&gt;=1),AB12,"-")))),SUM(N12,T12,X12,AB12)),"-")</f>
        <v>-</v>
      </c>
    </row>
    <row r="13" spans="1:29" ht="99.95" customHeight="1" thickBot="1" x14ac:dyDescent="0.3">
      <c r="A13" s="242"/>
      <c r="B13" s="177" t="s">
        <v>280</v>
      </c>
      <c r="C13" s="177" t="s">
        <v>281</v>
      </c>
      <c r="D13" s="134" t="s">
        <v>9</v>
      </c>
      <c r="E13" s="168">
        <v>3</v>
      </c>
      <c r="F13" s="168">
        <v>3</v>
      </c>
      <c r="G13" s="168">
        <v>3</v>
      </c>
      <c r="H13" s="168">
        <v>3</v>
      </c>
      <c r="I13" s="169" t="s">
        <v>10</v>
      </c>
      <c r="J13" s="176" t="s">
        <v>606</v>
      </c>
      <c r="K13" s="30">
        <v>1</v>
      </c>
      <c r="L13" s="197">
        <v>1</v>
      </c>
      <c r="M13" s="198">
        <v>1</v>
      </c>
      <c r="N13" s="194">
        <f t="shared" si="1"/>
        <v>3</v>
      </c>
      <c r="O13" s="70" t="s">
        <v>590</v>
      </c>
      <c r="P13" s="31">
        <f t="shared" si="0"/>
        <v>1</v>
      </c>
      <c r="Q13" s="30">
        <v>0</v>
      </c>
      <c r="R13" s="30">
        <v>0</v>
      </c>
      <c r="S13" s="30">
        <v>0</v>
      </c>
      <c r="T13" s="31">
        <f t="shared" si="2"/>
        <v>0</v>
      </c>
      <c r="U13" s="30">
        <v>0</v>
      </c>
      <c r="V13" s="30">
        <v>0</v>
      </c>
      <c r="W13" s="30">
        <v>0</v>
      </c>
      <c r="X13" s="31">
        <f t="shared" si="3"/>
        <v>0</v>
      </c>
      <c r="Y13" s="30">
        <v>0</v>
      </c>
      <c r="Z13" s="30">
        <v>0</v>
      </c>
      <c r="AA13" s="30">
        <v>0</v>
      </c>
      <c r="AB13" s="31">
        <f t="shared" si="4"/>
        <v>0</v>
      </c>
      <c r="AC13" s="31" t="str">
        <f>+IFERROR(IF(#REF!="Porcentaje",IF(AND(COUNT(K13:M13)&gt;=0,COUNT(Q13:S13)=0,COUNT(U13:W13)=0,COUNT(Y13:AA13)=0),N13,IF(AND(COUNT(K13:M13)&gt;=1,COUNT(Q13:S13)&gt;=1,COUNT(U13:W13)=0,COUNT(Y13:AA13)=0),T13,IF(AND(COUNT(K13:M13)&gt;=1,COUNT(Q13:S13)&gt;=1,COUNT(U13:W13)&gt;=1,COUNT(Y13:AA13)=0),X13,IF(AND(COUNT(K13:M13)&gt;=1,COUNT(Q13:S13)&gt;=1,COUNT(U13:W13)&gt;=1,COUNT(Y13:AA13)&gt;=1),AB13,"-")))),SUM(N13,T13,X13,AB13)),"-")</f>
        <v>-</v>
      </c>
    </row>
    <row r="14" spans="1:29" ht="99.95" customHeight="1" thickBot="1" x14ac:dyDescent="0.3">
      <c r="A14" s="242" t="s">
        <v>282</v>
      </c>
      <c r="B14" s="177" t="s">
        <v>283</v>
      </c>
      <c r="C14" s="177" t="s">
        <v>284</v>
      </c>
      <c r="D14" s="134" t="s">
        <v>9</v>
      </c>
      <c r="E14" s="168">
        <v>3</v>
      </c>
      <c r="F14" s="168">
        <v>3</v>
      </c>
      <c r="G14" s="168">
        <v>3</v>
      </c>
      <c r="H14" s="168">
        <v>3</v>
      </c>
      <c r="I14" s="169" t="s">
        <v>10</v>
      </c>
      <c r="J14" s="176" t="s">
        <v>607</v>
      </c>
      <c r="K14" s="30">
        <v>1</v>
      </c>
      <c r="L14" s="197">
        <v>1</v>
      </c>
      <c r="M14" s="198">
        <v>1</v>
      </c>
      <c r="N14" s="194">
        <f t="shared" si="1"/>
        <v>3</v>
      </c>
      <c r="O14" s="176" t="s">
        <v>591</v>
      </c>
      <c r="P14" s="31">
        <f t="shared" si="0"/>
        <v>1</v>
      </c>
      <c r="Q14" s="30">
        <v>0</v>
      </c>
      <c r="R14" s="30">
        <v>0</v>
      </c>
      <c r="S14" s="30">
        <v>0</v>
      </c>
      <c r="T14" s="31">
        <f t="shared" si="2"/>
        <v>0</v>
      </c>
      <c r="U14" s="30">
        <v>0</v>
      </c>
      <c r="V14" s="30">
        <v>0</v>
      </c>
      <c r="W14" s="30">
        <v>0</v>
      </c>
      <c r="X14" s="31">
        <f t="shared" si="3"/>
        <v>0</v>
      </c>
      <c r="Y14" s="30">
        <v>0</v>
      </c>
      <c r="Z14" s="30">
        <v>0</v>
      </c>
      <c r="AA14" s="30">
        <v>0</v>
      </c>
      <c r="AB14" s="31">
        <f t="shared" si="4"/>
        <v>0</v>
      </c>
      <c r="AC14" s="31" t="str">
        <f>+IFERROR(IF(#REF!="Porcentaje",IF(AND(COUNT(K14:M14)&gt;=0,COUNT(Q14:S14)=0,COUNT(U14:W14)=0,COUNT(Y14:AA14)=0),N14,IF(AND(COUNT(K14:M14)&gt;=1,COUNT(Q14:S14)&gt;=1,COUNT(U14:W14)=0,COUNT(Y14:AA14)=0),T14,IF(AND(COUNT(K14:M14)&gt;=1,COUNT(Q14:S14)&gt;=1,COUNT(U14:W14)&gt;=1,COUNT(Y14:AA14)=0),X14,IF(AND(COUNT(K14:M14)&gt;=1,COUNT(Q14:S14)&gt;=1,COUNT(U14:W14)&gt;=1,COUNT(Y14:AA14)&gt;=1),AB14,"-")))),SUM(N14,T14,X14,AB14)),"-")</f>
        <v>-</v>
      </c>
    </row>
    <row r="15" spans="1:29" ht="99.95" customHeight="1" thickBot="1" x14ac:dyDescent="0.3">
      <c r="A15" s="242"/>
      <c r="B15" s="177" t="s">
        <v>285</v>
      </c>
      <c r="C15" s="177" t="s">
        <v>281</v>
      </c>
      <c r="D15" s="134" t="s">
        <v>9</v>
      </c>
      <c r="E15" s="168">
        <v>3</v>
      </c>
      <c r="F15" s="168">
        <v>3</v>
      </c>
      <c r="G15" s="168">
        <v>3</v>
      </c>
      <c r="H15" s="168">
        <v>3</v>
      </c>
      <c r="I15" s="169" t="s">
        <v>10</v>
      </c>
      <c r="J15" s="176" t="s">
        <v>608</v>
      </c>
      <c r="K15" s="30">
        <v>1</v>
      </c>
      <c r="L15" s="197">
        <v>1</v>
      </c>
      <c r="M15" s="198">
        <v>1</v>
      </c>
      <c r="N15" s="194">
        <f t="shared" si="1"/>
        <v>3</v>
      </c>
      <c r="O15" s="176" t="s">
        <v>592</v>
      </c>
      <c r="P15" s="31">
        <f t="shared" si="0"/>
        <v>1</v>
      </c>
      <c r="Q15" s="30">
        <v>0</v>
      </c>
      <c r="R15" s="30">
        <v>0</v>
      </c>
      <c r="S15" s="30">
        <v>0</v>
      </c>
      <c r="T15" s="31">
        <f t="shared" si="2"/>
        <v>0</v>
      </c>
      <c r="U15" s="30">
        <v>0</v>
      </c>
      <c r="V15" s="30">
        <v>0</v>
      </c>
      <c r="W15" s="30">
        <v>0</v>
      </c>
      <c r="X15" s="31">
        <f t="shared" si="3"/>
        <v>0</v>
      </c>
      <c r="Y15" s="30">
        <v>0</v>
      </c>
      <c r="Z15" s="30">
        <v>0</v>
      </c>
      <c r="AA15" s="30">
        <v>0</v>
      </c>
      <c r="AB15" s="31">
        <f t="shared" si="4"/>
        <v>0</v>
      </c>
      <c r="AC15" s="31" t="str">
        <f>+IFERROR(IF(#REF!="Porcentaje",IF(AND(COUNT(K15:M15)&gt;=0,COUNT(Q15:S15)=0,COUNT(U15:W15)=0,COUNT(Y15:AA15)=0),N15,IF(AND(COUNT(K15:M15)&gt;=1,COUNT(Q15:S15)&gt;=1,COUNT(U15:W15)=0,COUNT(Y15:AA15)=0),T15,IF(AND(COUNT(K15:M15)&gt;=1,COUNT(Q15:S15)&gt;=1,COUNT(U15:W15)&gt;=1,COUNT(Y15:AA15)=0),X15,IF(AND(COUNT(K15:M15)&gt;=1,COUNT(Q15:S15)&gt;=1,COUNT(U15:W15)&gt;=1,COUNT(Y15:AA15)&gt;=1),AB15,"-")))),SUM(N15,T15,X15,AB15)),"-")</f>
        <v>-</v>
      </c>
    </row>
    <row r="16" spans="1:29" ht="99.95" customHeight="1" thickBot="1" x14ac:dyDescent="0.3">
      <c r="A16" s="242"/>
      <c r="B16" s="177" t="s">
        <v>286</v>
      </c>
      <c r="C16" s="177" t="s">
        <v>287</v>
      </c>
      <c r="D16" s="134" t="s">
        <v>9</v>
      </c>
      <c r="E16" s="168">
        <v>3</v>
      </c>
      <c r="F16" s="168">
        <v>3</v>
      </c>
      <c r="G16" s="168">
        <v>3</v>
      </c>
      <c r="H16" s="168">
        <v>3</v>
      </c>
      <c r="I16" s="169" t="s">
        <v>10</v>
      </c>
      <c r="J16" s="70" t="s">
        <v>609</v>
      </c>
      <c r="K16" s="30">
        <v>1</v>
      </c>
      <c r="L16" s="197">
        <v>1</v>
      </c>
      <c r="M16" s="198">
        <v>1</v>
      </c>
      <c r="N16" s="194">
        <f t="shared" si="1"/>
        <v>3</v>
      </c>
      <c r="O16" s="70" t="s">
        <v>592</v>
      </c>
      <c r="P16" s="31">
        <f t="shared" si="0"/>
        <v>1</v>
      </c>
      <c r="Q16" s="30">
        <v>0</v>
      </c>
      <c r="R16" s="30">
        <v>0</v>
      </c>
      <c r="S16" s="30">
        <v>0</v>
      </c>
      <c r="T16" s="31">
        <f t="shared" si="2"/>
        <v>0</v>
      </c>
      <c r="U16" s="30">
        <v>0</v>
      </c>
      <c r="V16" s="30">
        <v>0</v>
      </c>
      <c r="W16" s="30">
        <v>0</v>
      </c>
      <c r="X16" s="31">
        <f t="shared" si="3"/>
        <v>0</v>
      </c>
      <c r="Y16" s="30">
        <v>0</v>
      </c>
      <c r="Z16" s="30">
        <v>0</v>
      </c>
      <c r="AA16" s="30">
        <v>0</v>
      </c>
      <c r="AB16" s="31">
        <f t="shared" si="4"/>
        <v>0</v>
      </c>
      <c r="AC16" s="31" t="str">
        <f>+IFERROR(IF(#REF!="Porcentaje",IF(AND(COUNT(K16:M16)&gt;=0,COUNT(Q16:S16)=0,COUNT(U16:W16)=0,COUNT(Y16:AA16)=0),N16,IF(AND(COUNT(K16:M16)&gt;=1,COUNT(Q16:S16)&gt;=1,COUNT(U16:W16)=0,COUNT(Y16:AA16)=0),T16,IF(AND(COUNT(K16:M16)&gt;=1,COUNT(Q16:S16)&gt;=1,COUNT(U16:W16)&gt;=1,COUNT(Y16:AA16)=0),X16,IF(AND(COUNT(K16:M16)&gt;=1,COUNT(Q16:S16)&gt;=1,COUNT(U16:W16)&gt;=1,COUNT(Y16:AA16)&gt;=1),AB16,"-")))),SUM(N16,T16,X16,AB16)),"-")</f>
        <v>-</v>
      </c>
    </row>
    <row r="17" spans="1:29" ht="99.95" customHeight="1" thickBot="1" x14ac:dyDescent="0.3">
      <c r="A17" s="243" t="s">
        <v>288</v>
      </c>
      <c r="B17" s="177" t="s">
        <v>289</v>
      </c>
      <c r="C17" s="177" t="s">
        <v>287</v>
      </c>
      <c r="D17" s="134" t="s">
        <v>9</v>
      </c>
      <c r="E17" s="168">
        <v>3</v>
      </c>
      <c r="F17" s="168">
        <v>3</v>
      </c>
      <c r="G17" s="168">
        <v>3</v>
      </c>
      <c r="H17" s="168">
        <v>3</v>
      </c>
      <c r="I17" s="169" t="s">
        <v>10</v>
      </c>
      <c r="J17" s="70" t="s">
        <v>610</v>
      </c>
      <c r="K17" s="30">
        <v>1</v>
      </c>
      <c r="L17" s="197">
        <v>1</v>
      </c>
      <c r="M17" s="198">
        <v>1</v>
      </c>
      <c r="N17" s="194">
        <f t="shared" si="1"/>
        <v>3</v>
      </c>
      <c r="O17" s="70" t="s">
        <v>593</v>
      </c>
      <c r="P17" s="31">
        <f t="shared" si="0"/>
        <v>1</v>
      </c>
      <c r="Q17" s="30">
        <v>0</v>
      </c>
      <c r="R17" s="30">
        <v>0</v>
      </c>
      <c r="S17" s="30">
        <v>0</v>
      </c>
      <c r="T17" s="31">
        <f t="shared" si="2"/>
        <v>0</v>
      </c>
      <c r="U17" s="30">
        <v>0</v>
      </c>
      <c r="V17" s="30">
        <v>0</v>
      </c>
      <c r="W17" s="30">
        <v>0</v>
      </c>
      <c r="X17" s="31">
        <f t="shared" si="3"/>
        <v>0</v>
      </c>
      <c r="Y17" s="30">
        <v>0</v>
      </c>
      <c r="Z17" s="30">
        <v>0</v>
      </c>
      <c r="AA17" s="30">
        <v>0</v>
      </c>
      <c r="AB17" s="31">
        <f t="shared" si="4"/>
        <v>0</v>
      </c>
      <c r="AC17" s="31" t="str">
        <f>+IFERROR(IF(#REF!="Porcentaje",IF(AND(COUNT(K17:M17)&gt;=0,COUNT(Q17:S17)=0,COUNT(U17:W17)=0,COUNT(Y17:AA17)=0),N17,IF(AND(COUNT(K17:M17)&gt;=1,COUNT(Q17:S17)&gt;=1,COUNT(U17:W17)=0,COUNT(Y17:AA17)=0),T17,IF(AND(COUNT(K17:M17)&gt;=1,COUNT(Q17:S17)&gt;=1,COUNT(U17:W17)&gt;=1,COUNT(Y17:AA17)=0),X17,IF(AND(COUNT(K17:M17)&gt;=1,COUNT(Q17:S17)&gt;=1,COUNT(U17:W17)&gt;=1,COUNT(Y17:AA17)&gt;=1),AB17,"-")))),SUM(N17,T17,X17,AB17)),"-")</f>
        <v>-</v>
      </c>
    </row>
    <row r="18" spans="1:29" ht="99.95" customHeight="1" thickBot="1" x14ac:dyDescent="0.3">
      <c r="A18" s="243"/>
      <c r="B18" s="177" t="s">
        <v>290</v>
      </c>
      <c r="C18" s="177" t="s">
        <v>281</v>
      </c>
      <c r="D18" s="134" t="s">
        <v>9</v>
      </c>
      <c r="E18" s="168">
        <v>12</v>
      </c>
      <c r="F18" s="168">
        <v>12</v>
      </c>
      <c r="G18" s="168">
        <v>12</v>
      </c>
      <c r="H18" s="168">
        <v>12</v>
      </c>
      <c r="I18" s="169" t="s">
        <v>10</v>
      </c>
      <c r="J18" s="176" t="s">
        <v>611</v>
      </c>
      <c r="K18" s="30">
        <v>4</v>
      </c>
      <c r="L18" s="197">
        <v>4</v>
      </c>
      <c r="M18" s="198">
        <v>4</v>
      </c>
      <c r="N18" s="194">
        <f t="shared" si="1"/>
        <v>12</v>
      </c>
      <c r="O18" s="176" t="s">
        <v>594</v>
      </c>
      <c r="P18" s="31">
        <f t="shared" si="0"/>
        <v>1</v>
      </c>
      <c r="Q18" s="30">
        <v>0</v>
      </c>
      <c r="R18" s="30">
        <v>0</v>
      </c>
      <c r="S18" s="30">
        <v>0</v>
      </c>
      <c r="T18" s="31">
        <f t="shared" si="2"/>
        <v>0</v>
      </c>
      <c r="U18" s="30">
        <v>0</v>
      </c>
      <c r="V18" s="30">
        <v>0</v>
      </c>
      <c r="W18" s="30">
        <v>0</v>
      </c>
      <c r="X18" s="31">
        <f t="shared" si="3"/>
        <v>0</v>
      </c>
      <c r="Y18" s="30">
        <v>0</v>
      </c>
      <c r="Z18" s="30">
        <v>0</v>
      </c>
      <c r="AA18" s="30">
        <v>0</v>
      </c>
      <c r="AB18" s="31">
        <f t="shared" si="4"/>
        <v>0</v>
      </c>
      <c r="AC18" s="31" t="str">
        <f>+IFERROR(IF(#REF!="Porcentaje",IF(AND(COUNT(K18:M18)&gt;=0,COUNT(Q18:S18)=0,COUNT(U18:W18)=0,COUNT(Y18:AA18)=0),N18,IF(AND(COUNT(K18:M18)&gt;=1,COUNT(Q18:S18)&gt;=1,COUNT(U18:W18)=0,COUNT(Y18:AA18)=0),T18,IF(AND(COUNT(K18:M18)&gt;=1,COUNT(Q18:S18)&gt;=1,COUNT(U18:W18)&gt;=1,COUNT(Y18:AA18)=0),X18,IF(AND(COUNT(K18:M18)&gt;=1,COUNT(Q18:S18)&gt;=1,COUNT(U18:W18)&gt;=1,COUNT(Y18:AA18)&gt;=1),AB18,"-")))),SUM(N18,T18,X18,AB18)),"-")</f>
        <v>-</v>
      </c>
    </row>
    <row r="19" spans="1:29" ht="99.95" customHeight="1" thickBot="1" x14ac:dyDescent="0.3">
      <c r="A19" s="243"/>
      <c r="B19" s="177" t="s">
        <v>291</v>
      </c>
      <c r="C19" s="177" t="s">
        <v>281</v>
      </c>
      <c r="D19" s="134" t="s">
        <v>9</v>
      </c>
      <c r="E19" s="168">
        <v>3</v>
      </c>
      <c r="F19" s="168">
        <v>3</v>
      </c>
      <c r="G19" s="168">
        <v>3</v>
      </c>
      <c r="H19" s="168">
        <v>3</v>
      </c>
      <c r="I19" s="169" t="s">
        <v>10</v>
      </c>
      <c r="J19" s="70" t="s">
        <v>612</v>
      </c>
      <c r="K19" s="30">
        <v>1</v>
      </c>
      <c r="L19" s="197">
        <v>1</v>
      </c>
      <c r="M19" s="198">
        <v>1</v>
      </c>
      <c r="N19" s="194">
        <f t="shared" si="1"/>
        <v>3</v>
      </c>
      <c r="O19" s="176" t="s">
        <v>595</v>
      </c>
      <c r="P19" s="31">
        <f t="shared" si="0"/>
        <v>1</v>
      </c>
      <c r="Q19" s="30">
        <v>0</v>
      </c>
      <c r="R19" s="30">
        <v>0</v>
      </c>
      <c r="S19" s="30">
        <v>0</v>
      </c>
      <c r="T19" s="31">
        <f t="shared" si="2"/>
        <v>0</v>
      </c>
      <c r="U19" s="30">
        <v>0</v>
      </c>
      <c r="V19" s="30">
        <v>0</v>
      </c>
      <c r="W19" s="30">
        <v>0</v>
      </c>
      <c r="X19" s="31">
        <f t="shared" si="3"/>
        <v>0</v>
      </c>
      <c r="Y19" s="30">
        <v>0</v>
      </c>
      <c r="Z19" s="30">
        <v>0</v>
      </c>
      <c r="AA19" s="30">
        <v>0</v>
      </c>
      <c r="AB19" s="31">
        <f t="shared" si="4"/>
        <v>0</v>
      </c>
      <c r="AC19" s="31" t="str">
        <f>+IFERROR(IF(#REF!="Porcentaje",IF(AND(COUNT(K19:M19)&gt;=0,COUNT(Q19:S19)=0,COUNT(U19:W19)=0,COUNT(Y19:AA19)=0),N19,IF(AND(COUNT(K19:M19)&gt;=1,COUNT(Q19:S19)&gt;=1,COUNT(U19:W19)=0,COUNT(Y19:AA19)=0),T19,IF(AND(COUNT(K19:M19)&gt;=1,COUNT(Q19:S19)&gt;=1,COUNT(U19:W19)&gt;=1,COUNT(Y19:AA19)=0),X19,IF(AND(COUNT(K19:M19)&gt;=1,COUNT(Q19:S19)&gt;=1,COUNT(U19:W19)&gt;=1,COUNT(Y19:AA19)&gt;=1),AB19,"-")))),SUM(N19,T19,X19,AB19)),"-")</f>
        <v>-</v>
      </c>
    </row>
    <row r="20" spans="1:29" ht="99.95" customHeight="1" thickBot="1" x14ac:dyDescent="0.3">
      <c r="A20" s="243"/>
      <c r="B20" s="177" t="s">
        <v>292</v>
      </c>
      <c r="C20" s="177" t="s">
        <v>281</v>
      </c>
      <c r="D20" s="134" t="s">
        <v>9</v>
      </c>
      <c r="E20" s="168">
        <v>3</v>
      </c>
      <c r="F20" s="168">
        <v>3</v>
      </c>
      <c r="G20" s="168">
        <v>3</v>
      </c>
      <c r="H20" s="168">
        <v>3</v>
      </c>
      <c r="I20" s="169" t="s">
        <v>10</v>
      </c>
      <c r="J20" s="70" t="s">
        <v>613</v>
      </c>
      <c r="K20" s="30">
        <v>1</v>
      </c>
      <c r="L20" s="197">
        <v>1</v>
      </c>
      <c r="M20" s="198">
        <v>1</v>
      </c>
      <c r="N20" s="194">
        <f t="shared" si="1"/>
        <v>3</v>
      </c>
      <c r="O20" s="70" t="s">
        <v>596</v>
      </c>
      <c r="P20" s="31">
        <f t="shared" si="0"/>
        <v>1</v>
      </c>
      <c r="Q20" s="30">
        <v>0</v>
      </c>
      <c r="R20" s="30">
        <v>0</v>
      </c>
      <c r="S20" s="30">
        <v>0</v>
      </c>
      <c r="T20" s="31">
        <f t="shared" si="2"/>
        <v>0</v>
      </c>
      <c r="U20" s="30">
        <v>0</v>
      </c>
      <c r="V20" s="30">
        <v>0</v>
      </c>
      <c r="W20" s="30">
        <v>0</v>
      </c>
      <c r="X20" s="31">
        <f t="shared" si="3"/>
        <v>0</v>
      </c>
      <c r="Y20" s="30">
        <v>0</v>
      </c>
      <c r="Z20" s="30">
        <v>0</v>
      </c>
      <c r="AA20" s="30">
        <v>0</v>
      </c>
      <c r="AB20" s="31">
        <f t="shared" si="4"/>
        <v>0</v>
      </c>
      <c r="AC20" s="31" t="str">
        <f>+IFERROR(IF(#REF!="Porcentaje",IF(AND(COUNT(K20:M20)&gt;=0,COUNT(Q20:S20)=0,COUNT(U20:W20)=0,COUNT(Y20:AA20)=0),N20,IF(AND(COUNT(K20:M20)&gt;=1,COUNT(Q20:S20)&gt;=1,COUNT(U20:W20)=0,COUNT(Y20:AA20)=0),T20,IF(AND(COUNT(K20:M20)&gt;=1,COUNT(Q20:S20)&gt;=1,COUNT(U20:W20)&gt;=1,COUNT(Y20:AA20)=0),X20,IF(AND(COUNT(K20:M20)&gt;=1,COUNT(Q20:S20)&gt;=1,COUNT(U20:W20)&gt;=1,COUNT(Y20:AA20)&gt;=1),AB20,"-")))),SUM(N20,T20,X20,AB20)),"-")</f>
        <v>-</v>
      </c>
    </row>
    <row r="21" spans="1:29" ht="99.95" customHeight="1" thickBot="1" x14ac:dyDescent="0.3">
      <c r="A21" s="243"/>
      <c r="B21" s="177" t="s">
        <v>293</v>
      </c>
      <c r="C21" s="177" t="s">
        <v>294</v>
      </c>
      <c r="D21" s="134" t="s">
        <v>9</v>
      </c>
      <c r="E21" s="168">
        <v>3</v>
      </c>
      <c r="F21" s="168">
        <v>3</v>
      </c>
      <c r="G21" s="168">
        <v>3</v>
      </c>
      <c r="H21" s="168">
        <v>3</v>
      </c>
      <c r="I21" s="169" t="s">
        <v>10</v>
      </c>
      <c r="J21" s="70" t="s">
        <v>614</v>
      </c>
      <c r="K21" s="30">
        <v>1</v>
      </c>
      <c r="L21" s="197">
        <v>1</v>
      </c>
      <c r="M21" s="198">
        <v>1</v>
      </c>
      <c r="N21" s="194">
        <f t="shared" si="1"/>
        <v>3</v>
      </c>
      <c r="O21" s="70" t="s">
        <v>597</v>
      </c>
      <c r="P21" s="31">
        <f t="shared" si="0"/>
        <v>1</v>
      </c>
      <c r="Q21" s="30">
        <v>0</v>
      </c>
      <c r="R21" s="30">
        <v>0</v>
      </c>
      <c r="S21" s="30">
        <v>0</v>
      </c>
      <c r="T21" s="31">
        <f t="shared" si="2"/>
        <v>0</v>
      </c>
      <c r="U21" s="30">
        <v>0</v>
      </c>
      <c r="V21" s="30">
        <v>0</v>
      </c>
      <c r="W21" s="30">
        <v>0</v>
      </c>
      <c r="X21" s="31">
        <f t="shared" si="3"/>
        <v>0</v>
      </c>
      <c r="Y21" s="30">
        <v>0</v>
      </c>
      <c r="Z21" s="30">
        <v>0</v>
      </c>
      <c r="AA21" s="30">
        <v>0</v>
      </c>
      <c r="AB21" s="31">
        <f t="shared" si="4"/>
        <v>0</v>
      </c>
      <c r="AC21" s="31" t="str">
        <f>+IFERROR(IF(#REF!="Porcentaje",IF(AND(COUNT(K21:M21)&gt;=0,COUNT(Q21:S21)=0,COUNT(U21:W21)=0,COUNT(Y21:AA21)=0),N21,IF(AND(COUNT(K21:M21)&gt;=1,COUNT(Q21:S21)&gt;=1,COUNT(U21:W21)=0,COUNT(Y21:AA21)=0),T21,IF(AND(COUNT(K21:M21)&gt;=1,COUNT(Q21:S21)&gt;=1,COUNT(U21:W21)&gt;=1,COUNT(Y21:AA21)=0),X21,IF(AND(COUNT(K21:M21)&gt;=1,COUNT(Q21:S21)&gt;=1,COUNT(U21:W21)&gt;=1,COUNT(Y21:AA21)&gt;=1),AB21,"-")))),SUM(N21,T21,X21,AB21)),"-")</f>
        <v>-</v>
      </c>
    </row>
    <row r="22" spans="1:29" ht="99.95" customHeight="1" thickBot="1" x14ac:dyDescent="0.3">
      <c r="A22" s="243"/>
      <c r="B22" s="177" t="s">
        <v>295</v>
      </c>
      <c r="C22" s="177" t="s">
        <v>296</v>
      </c>
      <c r="D22" s="134" t="s">
        <v>9</v>
      </c>
      <c r="E22" s="168">
        <v>3</v>
      </c>
      <c r="F22" s="168">
        <v>3</v>
      </c>
      <c r="G22" s="168">
        <v>3</v>
      </c>
      <c r="H22" s="168">
        <v>3</v>
      </c>
      <c r="I22" s="169" t="s">
        <v>10</v>
      </c>
      <c r="J22" s="70" t="s">
        <v>615</v>
      </c>
      <c r="K22" s="30">
        <v>1</v>
      </c>
      <c r="L22" s="197">
        <v>1</v>
      </c>
      <c r="M22" s="198">
        <v>1</v>
      </c>
      <c r="N22" s="194">
        <f t="shared" si="1"/>
        <v>3</v>
      </c>
      <c r="O22" s="70" t="s">
        <v>598</v>
      </c>
      <c r="P22" s="31">
        <f t="shared" si="0"/>
        <v>1</v>
      </c>
      <c r="Q22" s="30">
        <v>0</v>
      </c>
      <c r="R22" s="30">
        <v>0</v>
      </c>
      <c r="S22" s="30">
        <v>0</v>
      </c>
      <c r="T22" s="31">
        <f t="shared" si="2"/>
        <v>0</v>
      </c>
      <c r="U22" s="30">
        <v>0</v>
      </c>
      <c r="V22" s="30">
        <v>0</v>
      </c>
      <c r="W22" s="30">
        <v>0</v>
      </c>
      <c r="X22" s="31">
        <f t="shared" si="3"/>
        <v>0</v>
      </c>
      <c r="Y22" s="30">
        <v>0</v>
      </c>
      <c r="Z22" s="30">
        <v>0</v>
      </c>
      <c r="AA22" s="30">
        <v>0</v>
      </c>
      <c r="AB22" s="31">
        <f t="shared" si="4"/>
        <v>0</v>
      </c>
      <c r="AC22" s="31" t="str">
        <f>+IFERROR(IF(#REF!="Porcentaje",IF(AND(COUNT(K22:M22)&gt;=0,COUNT(Q22:S22)=0,COUNT(U22:W22)=0,COUNT(Y22:AA22)=0),N22,IF(AND(COUNT(K22:M22)&gt;=1,COUNT(Q22:S22)&gt;=1,COUNT(U22:W22)=0,COUNT(Y22:AA22)=0),T22,IF(AND(COUNT(K22:M22)&gt;=1,COUNT(Q22:S22)&gt;=1,COUNT(U22:W22)&gt;=1,COUNT(Y22:AA22)=0),X22,IF(AND(COUNT(K22:M22)&gt;=1,COUNT(Q22:S22)&gt;=1,COUNT(U22:W22)&gt;=1,COUNT(Y22:AA22)&gt;=1),AB22,"-")))),SUM(N22,T22,X22,AB22)),"-")</f>
        <v>-</v>
      </c>
    </row>
    <row r="23" spans="1:29" ht="99.95" customHeight="1" thickBot="1" x14ac:dyDescent="0.3">
      <c r="A23" s="243"/>
      <c r="B23" s="177" t="s">
        <v>297</v>
      </c>
      <c r="C23" s="177" t="s">
        <v>298</v>
      </c>
      <c r="D23" s="134" t="s">
        <v>9</v>
      </c>
      <c r="E23" s="168">
        <v>3</v>
      </c>
      <c r="F23" s="168">
        <v>3</v>
      </c>
      <c r="G23" s="168">
        <v>3</v>
      </c>
      <c r="H23" s="168">
        <v>3</v>
      </c>
      <c r="I23" s="169" t="s">
        <v>10</v>
      </c>
      <c r="J23" s="70" t="s">
        <v>616</v>
      </c>
      <c r="K23" s="30">
        <v>1</v>
      </c>
      <c r="L23" s="197">
        <v>1</v>
      </c>
      <c r="M23" s="198">
        <v>1</v>
      </c>
      <c r="N23" s="194">
        <f t="shared" si="1"/>
        <v>3</v>
      </c>
      <c r="O23" s="70" t="s">
        <v>599</v>
      </c>
      <c r="P23" s="31">
        <f t="shared" si="0"/>
        <v>1</v>
      </c>
      <c r="Q23" s="30">
        <v>0</v>
      </c>
      <c r="R23" s="30">
        <v>0</v>
      </c>
      <c r="S23" s="30">
        <v>0</v>
      </c>
      <c r="T23" s="31">
        <f t="shared" si="2"/>
        <v>0</v>
      </c>
      <c r="U23" s="30">
        <v>0</v>
      </c>
      <c r="V23" s="30">
        <v>0</v>
      </c>
      <c r="W23" s="30">
        <v>0</v>
      </c>
      <c r="X23" s="31">
        <f t="shared" si="3"/>
        <v>0</v>
      </c>
      <c r="Y23" s="30">
        <v>0</v>
      </c>
      <c r="Z23" s="30">
        <v>0</v>
      </c>
      <c r="AA23" s="30">
        <v>0</v>
      </c>
      <c r="AB23" s="31">
        <f t="shared" si="4"/>
        <v>0</v>
      </c>
      <c r="AC23" s="31" t="str">
        <f>+IFERROR(IF(#REF!="Porcentaje",IF(AND(COUNT(K23:M23)&gt;=0,COUNT(Q23:S23)=0,COUNT(U23:W23)=0,COUNT(Y23:AA23)=0),N23,IF(AND(COUNT(K23:M23)&gt;=1,COUNT(Q23:S23)&gt;=1,COUNT(U23:W23)=0,COUNT(Y23:AA23)=0),T23,IF(AND(COUNT(K23:M23)&gt;=1,COUNT(Q23:S23)&gt;=1,COUNT(U23:W23)&gt;=1,COUNT(Y23:AA23)=0),X23,IF(AND(COUNT(K23:M23)&gt;=1,COUNT(Q23:S23)&gt;=1,COUNT(U23:W23)&gt;=1,COUNT(Y23:AA23)&gt;=1),AB23,"-")))),SUM(N23,T23,X23,AB23)),"-")</f>
        <v>-</v>
      </c>
    </row>
    <row r="24" spans="1:29" ht="99.95" customHeight="1" thickBot="1" x14ac:dyDescent="0.3">
      <c r="A24" s="243"/>
      <c r="B24" s="177" t="s">
        <v>299</v>
      </c>
      <c r="C24" s="177" t="s">
        <v>300</v>
      </c>
      <c r="D24" s="134" t="s">
        <v>9</v>
      </c>
      <c r="E24" s="168">
        <v>3</v>
      </c>
      <c r="F24" s="168">
        <v>3</v>
      </c>
      <c r="G24" s="168">
        <v>3</v>
      </c>
      <c r="H24" s="168">
        <v>3</v>
      </c>
      <c r="I24" s="169" t="s">
        <v>10</v>
      </c>
      <c r="J24" s="70" t="s">
        <v>617</v>
      </c>
      <c r="K24" s="30">
        <v>1</v>
      </c>
      <c r="L24" s="197">
        <v>1</v>
      </c>
      <c r="M24" s="198">
        <v>1</v>
      </c>
      <c r="N24" s="194">
        <f t="shared" si="1"/>
        <v>3</v>
      </c>
      <c r="O24" s="70" t="s">
        <v>600</v>
      </c>
      <c r="P24" s="31">
        <f t="shared" si="0"/>
        <v>1</v>
      </c>
      <c r="Q24" s="30">
        <v>0</v>
      </c>
      <c r="R24" s="30">
        <v>0</v>
      </c>
      <c r="S24" s="30">
        <v>0</v>
      </c>
      <c r="T24" s="31">
        <f t="shared" si="2"/>
        <v>0</v>
      </c>
      <c r="U24" s="30">
        <v>0</v>
      </c>
      <c r="V24" s="30">
        <v>0</v>
      </c>
      <c r="W24" s="30">
        <v>0</v>
      </c>
      <c r="X24" s="31">
        <f t="shared" si="3"/>
        <v>0</v>
      </c>
      <c r="Y24" s="30">
        <v>0</v>
      </c>
      <c r="Z24" s="30">
        <v>0</v>
      </c>
      <c r="AA24" s="30">
        <v>0</v>
      </c>
      <c r="AB24" s="31">
        <f t="shared" si="4"/>
        <v>0</v>
      </c>
      <c r="AC24" s="31" t="str">
        <f>+IFERROR(IF(#REF!="Porcentaje",IF(AND(COUNT(K24:M24)&gt;=0,COUNT(Q24:S24)=0,COUNT(U24:W24)=0,COUNT(Y24:AA24)=0),N24,IF(AND(COUNT(K24:M24)&gt;=1,COUNT(Q24:S24)&gt;=1,COUNT(U24:W24)=0,COUNT(Y24:AA24)=0),T24,IF(AND(COUNT(K24:M24)&gt;=1,COUNT(Q24:S24)&gt;=1,COUNT(U24:W24)&gt;=1,COUNT(Y24:AA24)=0),X24,IF(AND(COUNT(K24:M24)&gt;=1,COUNT(Q24:S24)&gt;=1,COUNT(U24:W24)&gt;=1,COUNT(Y24:AA24)&gt;=1),AB24,"-")))),SUM(N24,T24,X24,AB24)),"-")</f>
        <v>-</v>
      </c>
    </row>
    <row r="25" spans="1:29" ht="99.95" customHeight="1" thickBot="1" x14ac:dyDescent="0.3">
      <c r="A25" s="243"/>
      <c r="B25" s="177" t="s">
        <v>301</v>
      </c>
      <c r="C25" s="177" t="s">
        <v>302</v>
      </c>
      <c r="D25" s="134" t="s">
        <v>9</v>
      </c>
      <c r="E25" s="168">
        <v>3</v>
      </c>
      <c r="F25" s="168">
        <v>3</v>
      </c>
      <c r="G25" s="168">
        <v>3</v>
      </c>
      <c r="H25" s="168">
        <v>3</v>
      </c>
      <c r="I25" s="169" t="s">
        <v>10</v>
      </c>
      <c r="J25" s="70" t="s">
        <v>618</v>
      </c>
      <c r="K25" s="30">
        <v>1</v>
      </c>
      <c r="L25" s="197">
        <v>1</v>
      </c>
      <c r="M25" s="198">
        <v>1</v>
      </c>
      <c r="N25" s="194">
        <f t="shared" si="1"/>
        <v>3</v>
      </c>
      <c r="O25" s="70" t="s">
        <v>601</v>
      </c>
      <c r="P25" s="31">
        <f t="shared" si="0"/>
        <v>1</v>
      </c>
      <c r="Q25" s="30">
        <v>0</v>
      </c>
      <c r="R25" s="30">
        <v>0</v>
      </c>
      <c r="S25" s="30">
        <v>0</v>
      </c>
      <c r="T25" s="31">
        <f t="shared" si="2"/>
        <v>0</v>
      </c>
      <c r="U25" s="30">
        <v>0</v>
      </c>
      <c r="V25" s="30">
        <v>0</v>
      </c>
      <c r="W25" s="30">
        <v>0</v>
      </c>
      <c r="X25" s="31">
        <f t="shared" si="3"/>
        <v>0</v>
      </c>
      <c r="Y25" s="30">
        <v>0</v>
      </c>
      <c r="Z25" s="30">
        <v>0</v>
      </c>
      <c r="AA25" s="30">
        <v>0</v>
      </c>
      <c r="AB25" s="31">
        <f t="shared" si="4"/>
        <v>0</v>
      </c>
      <c r="AC25" s="31" t="str">
        <f>+IFERROR(IF(#REF!="Porcentaje",IF(AND(COUNT(K25:M25)&gt;=0,COUNT(Q25:S25)=0,COUNT(U25:W25)=0,COUNT(Y25:AA25)=0),N25,IF(AND(COUNT(K25:M25)&gt;=1,COUNT(Q25:S25)&gt;=1,COUNT(U25:W25)=0,COUNT(Y25:AA25)=0),T25,IF(AND(COUNT(K25:M25)&gt;=1,COUNT(Q25:S25)&gt;=1,COUNT(U25:W25)&gt;=1,COUNT(Y25:AA25)=0),X25,IF(AND(COUNT(K25:M25)&gt;=1,COUNT(Q25:S25)&gt;=1,COUNT(U25:W25)&gt;=1,COUNT(Y25:AA25)&gt;=1),AB25,"-")))),SUM(N25,T25,X25,AB25)),"-")</f>
        <v>-</v>
      </c>
    </row>
    <row r="26" spans="1:29" ht="99.95" customHeight="1" thickBot="1" x14ac:dyDescent="0.3">
      <c r="A26" s="243"/>
      <c r="B26" s="177" t="s">
        <v>303</v>
      </c>
      <c r="C26" s="177" t="s">
        <v>304</v>
      </c>
      <c r="D26" s="134" t="s">
        <v>9</v>
      </c>
      <c r="E26" s="168">
        <v>3</v>
      </c>
      <c r="F26" s="168">
        <v>3</v>
      </c>
      <c r="G26" s="168">
        <v>3</v>
      </c>
      <c r="H26" s="168">
        <v>3</v>
      </c>
      <c r="I26" s="169" t="s">
        <v>10</v>
      </c>
      <c r="J26" s="70" t="s">
        <v>619</v>
      </c>
      <c r="K26" s="30">
        <v>1</v>
      </c>
      <c r="L26" s="197">
        <v>1</v>
      </c>
      <c r="M26" s="198">
        <v>1</v>
      </c>
      <c r="N26" s="194">
        <f t="shared" si="1"/>
        <v>3</v>
      </c>
      <c r="O26" s="70" t="s">
        <v>602</v>
      </c>
      <c r="P26" s="31">
        <f t="shared" si="0"/>
        <v>1</v>
      </c>
      <c r="Q26" s="30">
        <v>0</v>
      </c>
      <c r="R26" s="30">
        <v>0</v>
      </c>
      <c r="S26" s="30">
        <v>0</v>
      </c>
      <c r="T26" s="31">
        <f t="shared" si="2"/>
        <v>0</v>
      </c>
      <c r="U26" s="30">
        <v>0</v>
      </c>
      <c r="V26" s="30">
        <v>0</v>
      </c>
      <c r="W26" s="30">
        <v>0</v>
      </c>
      <c r="X26" s="31">
        <f t="shared" si="3"/>
        <v>0</v>
      </c>
      <c r="Y26" s="30">
        <v>0</v>
      </c>
      <c r="Z26" s="30">
        <v>0</v>
      </c>
      <c r="AA26" s="30">
        <v>0</v>
      </c>
      <c r="AB26" s="31">
        <f t="shared" si="4"/>
        <v>0</v>
      </c>
      <c r="AC26" s="31" t="str">
        <f>+IFERROR(IF(#REF!="Porcentaje",IF(AND(COUNT(K26:M26)&gt;=0,COUNT(Q26:S26)=0,COUNT(U26:W26)=0,COUNT(Y26:AA26)=0),N26,IF(AND(COUNT(K26:M26)&gt;=1,COUNT(Q26:S26)&gt;=1,COUNT(U26:W26)=0,COUNT(Y26:AA26)=0),T26,IF(AND(COUNT(K26:M26)&gt;=1,COUNT(Q26:S26)&gt;=1,COUNT(U26:W26)&gt;=1,COUNT(Y26:AA26)=0),X26,IF(AND(COUNT(K26:M26)&gt;=1,COUNT(Q26:S26)&gt;=1,COUNT(U26:W26)&gt;=1,COUNT(Y26:AA26)&gt;=1),AB26,"-")))),SUM(N26,T26,X26,AB26)),"-")</f>
        <v>-</v>
      </c>
    </row>
    <row r="27" spans="1:29" ht="99.95" customHeight="1" thickBot="1" x14ac:dyDescent="0.3">
      <c r="A27" s="243"/>
      <c r="B27" s="177" t="s">
        <v>305</v>
      </c>
      <c r="C27" s="177" t="s">
        <v>306</v>
      </c>
      <c r="D27" s="134" t="s">
        <v>9</v>
      </c>
      <c r="E27" s="168">
        <v>3</v>
      </c>
      <c r="F27" s="168">
        <v>3</v>
      </c>
      <c r="G27" s="168">
        <v>3</v>
      </c>
      <c r="H27" s="168">
        <v>3</v>
      </c>
      <c r="I27" s="169" t="s">
        <v>10</v>
      </c>
      <c r="J27" s="70" t="s">
        <v>620</v>
      </c>
      <c r="K27" s="30">
        <v>1</v>
      </c>
      <c r="L27" s="197">
        <v>1</v>
      </c>
      <c r="M27" s="198">
        <v>1</v>
      </c>
      <c r="N27" s="194">
        <f t="shared" si="1"/>
        <v>3</v>
      </c>
      <c r="O27" s="70" t="s">
        <v>592</v>
      </c>
      <c r="P27" s="31">
        <f t="shared" si="0"/>
        <v>1</v>
      </c>
      <c r="Q27" s="30">
        <v>0</v>
      </c>
      <c r="R27" s="30">
        <v>0</v>
      </c>
      <c r="S27" s="30">
        <v>0</v>
      </c>
      <c r="T27" s="31">
        <f t="shared" si="2"/>
        <v>0</v>
      </c>
      <c r="U27" s="30">
        <v>0</v>
      </c>
      <c r="V27" s="30">
        <v>0</v>
      </c>
      <c r="W27" s="30">
        <v>0</v>
      </c>
      <c r="X27" s="31">
        <f t="shared" si="3"/>
        <v>0</v>
      </c>
      <c r="Y27" s="30">
        <v>0</v>
      </c>
      <c r="Z27" s="30">
        <v>0</v>
      </c>
      <c r="AA27" s="30">
        <v>0</v>
      </c>
      <c r="AB27" s="31">
        <f t="shared" si="4"/>
        <v>0</v>
      </c>
      <c r="AC27" s="31" t="str">
        <f>+IFERROR(IF(#REF!="Porcentaje",IF(AND(COUNT(K27:M27)&gt;=0,COUNT(Q27:S27)=0,COUNT(U27:W27)=0,COUNT(Y27:AA27)=0),N27,IF(AND(COUNT(K27:M27)&gt;=1,COUNT(Q27:S27)&gt;=1,COUNT(U27:W27)=0,COUNT(Y27:AA27)=0),T27,IF(AND(COUNT(K27:M27)&gt;=1,COUNT(Q27:S27)&gt;=1,COUNT(U27:W27)&gt;=1,COUNT(Y27:AA27)=0),X27,IF(AND(COUNT(K27:M27)&gt;=1,COUNT(Q27:S27)&gt;=1,COUNT(U27:W27)&gt;=1,COUNT(Y27:AA27)&gt;=1),AB27,"-")))),SUM(N27,T27,X27,AB27)),"-")</f>
        <v>-</v>
      </c>
    </row>
    <row r="28" spans="1:29" ht="99.95" customHeight="1" thickBot="1" x14ac:dyDescent="0.3">
      <c r="A28" s="243"/>
      <c r="B28" s="177" t="s">
        <v>307</v>
      </c>
      <c r="C28" s="177" t="s">
        <v>308</v>
      </c>
      <c r="D28" s="134" t="s">
        <v>9</v>
      </c>
      <c r="E28" s="168">
        <v>3</v>
      </c>
      <c r="F28" s="168">
        <v>3</v>
      </c>
      <c r="G28" s="168">
        <v>3</v>
      </c>
      <c r="H28" s="168">
        <v>3</v>
      </c>
      <c r="I28" s="169" t="s">
        <v>10</v>
      </c>
      <c r="J28" s="176" t="s">
        <v>621</v>
      </c>
      <c r="K28" s="30">
        <v>1</v>
      </c>
      <c r="L28" s="197">
        <v>1</v>
      </c>
      <c r="M28" s="198">
        <v>1</v>
      </c>
      <c r="N28" s="194">
        <f t="shared" si="1"/>
        <v>3</v>
      </c>
      <c r="O28" s="176" t="s">
        <v>603</v>
      </c>
      <c r="P28" s="31">
        <f t="shared" si="0"/>
        <v>1</v>
      </c>
      <c r="Q28" s="30">
        <v>0</v>
      </c>
      <c r="R28" s="30">
        <v>0</v>
      </c>
      <c r="S28" s="30">
        <v>0</v>
      </c>
      <c r="T28" s="31">
        <f t="shared" si="2"/>
        <v>0</v>
      </c>
      <c r="U28" s="30">
        <v>0</v>
      </c>
      <c r="V28" s="30">
        <v>0</v>
      </c>
      <c r="W28" s="30">
        <v>0</v>
      </c>
      <c r="X28" s="31">
        <f t="shared" si="3"/>
        <v>0</v>
      </c>
      <c r="Y28" s="30">
        <v>0</v>
      </c>
      <c r="Z28" s="30">
        <v>0</v>
      </c>
      <c r="AA28" s="30">
        <v>0</v>
      </c>
      <c r="AB28" s="31">
        <f t="shared" si="4"/>
        <v>0</v>
      </c>
      <c r="AC28" s="31" t="str">
        <f>+IFERROR(IF(#REF!="Porcentaje",IF(AND(COUNT(K28:M28)&gt;=0,COUNT(Q28:S28)=0,COUNT(U28:W28)=0,COUNT(Y28:AA28)=0),N28,IF(AND(COUNT(K28:M28)&gt;=1,COUNT(Q28:S28)&gt;=1,COUNT(U28:W28)=0,COUNT(Y28:AA28)=0),T28,IF(AND(COUNT(K28:M28)&gt;=1,COUNT(Q28:S28)&gt;=1,COUNT(U28:W28)&gt;=1,COUNT(Y28:AA28)=0),X28,IF(AND(COUNT(K28:M28)&gt;=1,COUNT(Q28:S28)&gt;=1,COUNT(U28:W28)&gt;=1,COUNT(Y28:AA28)&gt;=1),AB28,"-")))),SUM(N28,T28,X28,AB28)),"-")</f>
        <v>-</v>
      </c>
    </row>
    <row r="29" spans="1:29" ht="99.95" customHeight="1" thickBot="1" x14ac:dyDescent="0.3">
      <c r="A29" s="243"/>
      <c r="B29" s="177" t="s">
        <v>309</v>
      </c>
      <c r="C29" s="177" t="s">
        <v>310</v>
      </c>
      <c r="D29" s="134" t="s">
        <v>9</v>
      </c>
      <c r="E29" s="168">
        <v>3</v>
      </c>
      <c r="F29" s="168">
        <v>3</v>
      </c>
      <c r="G29" s="168">
        <v>3</v>
      </c>
      <c r="H29" s="168">
        <v>3</v>
      </c>
      <c r="I29" s="169" t="s">
        <v>10</v>
      </c>
      <c r="J29" s="70" t="s">
        <v>622</v>
      </c>
      <c r="K29" s="30">
        <v>1</v>
      </c>
      <c r="L29" s="197">
        <v>1</v>
      </c>
      <c r="M29" s="198">
        <v>1</v>
      </c>
      <c r="N29" s="194">
        <f t="shared" si="1"/>
        <v>3</v>
      </c>
      <c r="O29" s="70" t="s">
        <v>604</v>
      </c>
      <c r="P29" s="31">
        <f t="shared" si="0"/>
        <v>1</v>
      </c>
      <c r="Q29" s="30">
        <v>0</v>
      </c>
      <c r="R29" s="30">
        <v>0</v>
      </c>
      <c r="S29" s="30">
        <v>0</v>
      </c>
      <c r="T29" s="31">
        <f t="shared" si="2"/>
        <v>0</v>
      </c>
      <c r="U29" s="30">
        <v>0</v>
      </c>
      <c r="V29" s="30">
        <v>0</v>
      </c>
      <c r="W29" s="30">
        <v>0</v>
      </c>
      <c r="X29" s="31">
        <f t="shared" si="3"/>
        <v>0</v>
      </c>
      <c r="Y29" s="30">
        <v>0</v>
      </c>
      <c r="Z29" s="30">
        <v>0</v>
      </c>
      <c r="AA29" s="30">
        <v>0</v>
      </c>
      <c r="AB29" s="31">
        <f t="shared" si="4"/>
        <v>0</v>
      </c>
      <c r="AC29" s="31" t="str">
        <f>+IFERROR(IF(#REF!="Porcentaje",IF(AND(COUNT(K29:M29)&gt;=0,COUNT(Q29:S29)=0,COUNT(U29:W29)=0,COUNT(Y29:AA29)=0),N29,IF(AND(COUNT(K29:M29)&gt;=1,COUNT(Q29:S29)&gt;=1,COUNT(U29:W29)=0,COUNT(Y29:AA29)=0),T29,IF(AND(COUNT(K29:M29)&gt;=1,COUNT(Q29:S29)&gt;=1,COUNT(U29:W29)&gt;=1,COUNT(Y29:AA29)=0),X29,IF(AND(COUNT(K29:M29)&gt;=1,COUNT(Q29:S29)&gt;=1,COUNT(U29:W29)&gt;=1,COUNT(Y29:AA29)&gt;=1),AB29,"-")))),SUM(N29,T29,X29,AB29)),"-")</f>
        <v>-</v>
      </c>
    </row>
    <row r="32" spans="1:29" ht="18.75" hidden="1" x14ac:dyDescent="0.25">
      <c r="A32" s="12" t="s">
        <v>318</v>
      </c>
      <c r="B32" s="12" t="s">
        <v>320</v>
      </c>
      <c r="C32" s="12" t="s">
        <v>321</v>
      </c>
    </row>
    <row r="33" spans="1:3" ht="31.5" hidden="1" x14ac:dyDescent="0.25">
      <c r="A33" s="13" t="s">
        <v>334</v>
      </c>
      <c r="B33" s="13" t="s">
        <v>274</v>
      </c>
      <c r="C33" s="10">
        <v>1</v>
      </c>
    </row>
    <row r="34" spans="1:3" ht="96.75" hidden="1" customHeight="1" x14ac:dyDescent="0.25">
      <c r="A34" s="14" t="s">
        <v>334</v>
      </c>
      <c r="B34" s="14" t="s">
        <v>277</v>
      </c>
      <c r="C34" s="11">
        <v>1</v>
      </c>
    </row>
    <row r="35" spans="1:3" ht="31.5" hidden="1" x14ac:dyDescent="0.25">
      <c r="A35" s="13" t="s">
        <v>334</v>
      </c>
      <c r="B35" s="13" t="s">
        <v>282</v>
      </c>
      <c r="C35" s="10">
        <v>1</v>
      </c>
    </row>
    <row r="36" spans="1:3" ht="47.25" hidden="1" x14ac:dyDescent="0.25">
      <c r="A36" s="14" t="s">
        <v>334</v>
      </c>
      <c r="B36" s="14" t="s">
        <v>288</v>
      </c>
      <c r="C36" s="11">
        <v>1</v>
      </c>
    </row>
    <row r="37" spans="1:3" ht="19.5" hidden="1" thickBot="1" x14ac:dyDescent="0.3">
      <c r="A37" s="208" t="s">
        <v>322</v>
      </c>
      <c r="B37" s="208"/>
      <c r="C37" s="15">
        <f>+SUM(C33:C36)/4</f>
        <v>1</v>
      </c>
    </row>
  </sheetData>
  <mergeCells count="22">
    <mergeCell ref="A37:B37"/>
    <mergeCell ref="U9:X9"/>
    <mergeCell ref="Y9:AB9"/>
    <mergeCell ref="AC9:AC10"/>
    <mergeCell ref="A9:A10"/>
    <mergeCell ref="B9:I9"/>
    <mergeCell ref="A12:A13"/>
    <mergeCell ref="A14:A16"/>
    <mergeCell ref="A17:A29"/>
    <mergeCell ref="Q9:T9"/>
    <mergeCell ref="A1:AC1"/>
    <mergeCell ref="A2:F2"/>
    <mergeCell ref="G2:Y2"/>
    <mergeCell ref="Z2:AC2"/>
    <mergeCell ref="A3:AC3"/>
    <mergeCell ref="A4:AC4"/>
    <mergeCell ref="A5:AC6"/>
    <mergeCell ref="A7:AC8"/>
    <mergeCell ref="K9:N9"/>
    <mergeCell ref="O9:O10"/>
    <mergeCell ref="J9:J10"/>
    <mergeCell ref="P9:P10"/>
  </mergeCells>
  <phoneticPr fontId="25" type="noConversion"/>
  <dataValidations disablePrompts="1" count="2">
    <dataValidation type="list" allowBlank="1" showInputMessage="1" showErrorMessage="1" sqref="I11:I29" xr:uid="{53EC8074-4E19-46D0-B743-8B14550D1A6F}">
      <formula1>"A,B,C"</formula1>
    </dataValidation>
    <dataValidation type="list" allowBlank="1" showInputMessage="1" showErrorMessage="1" sqref="D11:D29" xr:uid="{462AC4E0-B378-44B9-A291-5C18EA3C48DE}">
      <formula1>"Unidad,Porcentaje,Monetario"</formula1>
    </dataValidation>
  </dataValidations>
  <pageMargins left="0.70866141732283505" right="0.70866141732283505" top="0.74803149606299202" bottom="0.74803149606299202" header="0.31496062992126" footer="0.31496062992126"/>
  <pageSetup scale="45" fitToHeight="0" orientation="landscape" r:id="rId1"/>
  <rowBreaks count="3" manualBreakCount="3">
    <brk id="13" max="16383" man="1"/>
    <brk id="16" max="16383" man="1"/>
    <brk id="2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ED47A-F22A-49F1-911F-05D2EB4410B2}">
  <sheetPr>
    <pageSetUpPr fitToPage="1"/>
  </sheetPr>
  <dimension ref="A1:AD40"/>
  <sheetViews>
    <sheetView view="pageBreakPreview" topLeftCell="A28" zoomScale="60" zoomScaleNormal="60" workbookViewId="0">
      <selection activeCell="K49" sqref="K49"/>
    </sheetView>
  </sheetViews>
  <sheetFormatPr defaultColWidth="11.42578125" defaultRowHeight="15" x14ac:dyDescent="0.25"/>
  <cols>
    <col min="1" max="2" width="25.7109375" customWidth="1"/>
    <col min="3" max="3" width="21.5703125" customWidth="1"/>
    <col min="4" max="4" width="16.5703125" customWidth="1"/>
    <col min="5" max="5" width="0" hidden="1" customWidth="1"/>
    <col min="6" max="6" width="17" customWidth="1"/>
    <col min="7" max="7" width="8.42578125" hidden="1" customWidth="1"/>
    <col min="8" max="8" width="19.42578125" customWidth="1"/>
    <col min="9" max="9" width="11.5703125" hidden="1" customWidth="1"/>
    <col min="10" max="10" width="8.42578125" hidden="1" customWidth="1"/>
    <col min="11" max="11" width="65.28515625" customWidth="1"/>
    <col min="12" max="13" width="11.140625" bestFit="1" customWidth="1"/>
    <col min="14" max="14" width="9.7109375" customWidth="1"/>
    <col min="15" max="15" width="12.85546875" customWidth="1"/>
    <col min="16" max="16" width="67.85546875" customWidth="1"/>
    <col min="17" max="29" width="0" hidden="1" customWidth="1"/>
    <col min="30" max="30" width="8.5703125" hidden="1" customWidth="1"/>
  </cols>
  <sheetData>
    <row r="1" spans="1:30" ht="26.25" x14ac:dyDescent="0.25">
      <c r="A1" s="224" t="s">
        <v>388</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1"/>
      <c r="AC1" s="21"/>
    </row>
    <row r="2" spans="1:30" ht="107.25" customHeight="1" x14ac:dyDescent="0.25">
      <c r="A2" s="225" t="s">
        <v>389</v>
      </c>
      <c r="B2" s="225"/>
      <c r="C2" s="225"/>
      <c r="D2" s="225"/>
      <c r="E2" s="225"/>
      <c r="F2" s="225"/>
      <c r="G2" s="225" t="s">
        <v>390</v>
      </c>
      <c r="H2" s="225"/>
      <c r="I2" s="225"/>
      <c r="J2" s="225"/>
      <c r="K2" s="225"/>
      <c r="L2" s="225"/>
      <c r="M2" s="225"/>
      <c r="N2" s="225"/>
      <c r="O2" s="225"/>
      <c r="P2" s="225"/>
      <c r="Q2" s="225"/>
      <c r="R2" s="225"/>
      <c r="S2" s="225"/>
      <c r="T2" s="225"/>
      <c r="U2" s="225"/>
      <c r="V2" s="225"/>
      <c r="W2" s="225"/>
      <c r="X2" s="225" t="s">
        <v>391</v>
      </c>
      <c r="Y2" s="225"/>
      <c r="Z2" s="225"/>
      <c r="AA2" s="225"/>
      <c r="AB2" s="21"/>
      <c r="AC2" s="21"/>
    </row>
    <row r="3" spans="1:30" ht="26.25" x14ac:dyDescent="0.25">
      <c r="A3" s="226" t="s">
        <v>672</v>
      </c>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1"/>
      <c r="AC3" s="21"/>
    </row>
    <row r="4" spans="1:30" ht="15.75" x14ac:dyDescent="0.25">
      <c r="A4" s="222" t="s">
        <v>577</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1"/>
      <c r="AC4" s="21"/>
    </row>
    <row r="5" spans="1:30" ht="15" customHeight="1" x14ac:dyDescent="0.25">
      <c r="A5" s="223" t="s">
        <v>393</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1"/>
      <c r="AC5" s="21"/>
    </row>
    <row r="6" spans="1:30" ht="27.75" customHeight="1" x14ac:dyDescent="0.25">
      <c r="A6" s="223"/>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1"/>
      <c r="AC6" s="21"/>
    </row>
    <row r="7" spans="1:30" ht="15" customHeight="1" x14ac:dyDescent="0.25">
      <c r="A7" s="223" t="s">
        <v>394</v>
      </c>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1"/>
      <c r="AC7" s="21"/>
    </row>
    <row r="8" spans="1:30" ht="15.75" customHeight="1" thickBot="1" x14ac:dyDescent="0.3">
      <c r="A8" s="223"/>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1"/>
      <c r="AC8" s="21"/>
    </row>
    <row r="9" spans="1:30" ht="16.5" customHeight="1" x14ac:dyDescent="0.25">
      <c r="A9" s="235" t="s">
        <v>0</v>
      </c>
      <c r="B9" s="235" t="s">
        <v>1</v>
      </c>
      <c r="C9" s="235"/>
      <c r="D9" s="235"/>
      <c r="E9" s="251"/>
      <c r="F9" s="235"/>
      <c r="G9" s="251"/>
      <c r="H9" s="251"/>
      <c r="I9" s="251"/>
      <c r="J9" s="251"/>
      <c r="K9" s="244" t="s">
        <v>404</v>
      </c>
      <c r="L9" s="240" t="s">
        <v>384</v>
      </c>
      <c r="M9" s="240"/>
      <c r="N9" s="240"/>
      <c r="O9" s="240"/>
      <c r="P9" s="244" t="s">
        <v>413</v>
      </c>
      <c r="Q9" s="248" t="s">
        <v>316</v>
      </c>
      <c r="R9" s="240" t="s">
        <v>52</v>
      </c>
      <c r="S9" s="240"/>
      <c r="T9" s="240"/>
      <c r="U9" s="240"/>
      <c r="V9" s="240" t="s">
        <v>53</v>
      </c>
      <c r="W9" s="240"/>
      <c r="X9" s="240"/>
      <c r="Y9" s="240"/>
      <c r="Z9" s="240" t="s">
        <v>54</v>
      </c>
      <c r="AA9" s="240"/>
      <c r="AB9" s="240"/>
      <c r="AC9" s="240"/>
      <c r="AD9" s="246" t="s">
        <v>266</v>
      </c>
    </row>
    <row r="10" spans="1:30" ht="78" customHeight="1" thickBot="1" x14ac:dyDescent="0.3">
      <c r="A10" s="235"/>
      <c r="B10" s="133" t="s">
        <v>2</v>
      </c>
      <c r="C10" s="133" t="s">
        <v>3</v>
      </c>
      <c r="D10" s="133" t="s">
        <v>4</v>
      </c>
      <c r="E10" s="24" t="s">
        <v>338</v>
      </c>
      <c r="F10" s="133" t="s">
        <v>5</v>
      </c>
      <c r="G10" s="24" t="s">
        <v>383</v>
      </c>
      <c r="H10" s="24" t="s">
        <v>668</v>
      </c>
      <c r="I10" s="24" t="s">
        <v>385</v>
      </c>
      <c r="J10" s="24" t="s">
        <v>386</v>
      </c>
      <c r="K10" s="245"/>
      <c r="L10" s="34" t="s">
        <v>669</v>
      </c>
      <c r="M10" s="34" t="s">
        <v>670</v>
      </c>
      <c r="N10" s="34" t="s">
        <v>671</v>
      </c>
      <c r="O10" s="24" t="s">
        <v>58</v>
      </c>
      <c r="P10" s="245"/>
      <c r="Q10" s="249"/>
      <c r="R10" s="25" t="s">
        <v>55</v>
      </c>
      <c r="S10" s="25" t="s">
        <v>56</v>
      </c>
      <c r="T10" s="25" t="s">
        <v>57</v>
      </c>
      <c r="U10" s="24" t="s">
        <v>58</v>
      </c>
      <c r="V10" s="25" t="s">
        <v>59</v>
      </c>
      <c r="W10" s="25" t="s">
        <v>60</v>
      </c>
      <c r="X10" s="25" t="s">
        <v>61</v>
      </c>
      <c r="Y10" s="24" t="s">
        <v>62</v>
      </c>
      <c r="Z10" s="25" t="s">
        <v>63</v>
      </c>
      <c r="AA10" s="25" t="s">
        <v>64</v>
      </c>
      <c r="AB10" s="25" t="s">
        <v>65</v>
      </c>
      <c r="AC10" s="24" t="s">
        <v>66</v>
      </c>
      <c r="AD10" s="247"/>
    </row>
    <row r="11" spans="1:30" ht="90" customHeight="1" thickBot="1" x14ac:dyDescent="0.3">
      <c r="A11" s="252" t="s">
        <v>339</v>
      </c>
      <c r="B11" s="134" t="s">
        <v>340</v>
      </c>
      <c r="C11" s="35" t="s">
        <v>341</v>
      </c>
      <c r="D11" s="35" t="s">
        <v>46</v>
      </c>
      <c r="E11" s="136">
        <v>0</v>
      </c>
      <c r="F11" s="69" t="s">
        <v>10</v>
      </c>
      <c r="G11" s="136">
        <f t="shared" ref="G11:G29" si="0">+Y11</f>
        <v>0</v>
      </c>
      <c r="H11" s="136">
        <v>0</v>
      </c>
      <c r="I11" s="136">
        <f t="shared" ref="I11:I31" si="1">+AG11</f>
        <v>0</v>
      </c>
      <c r="J11" s="136">
        <f t="shared" ref="J11:J28" si="2">+AK11</f>
        <v>0</v>
      </c>
      <c r="K11" s="39" t="s">
        <v>555</v>
      </c>
      <c r="L11" s="137">
        <v>0</v>
      </c>
      <c r="M11" s="137">
        <v>0</v>
      </c>
      <c r="N11" s="137">
        <v>0</v>
      </c>
      <c r="O11" s="204">
        <f>+IF($D11="Porcentaje",IF(AND(L11&lt;&gt;"",M11="",N11=""),L11,IF(AND(L11&lt;&gt;"",M11&lt;&gt;"",N11=""),M11,IF(AND(L11&lt;&gt;"",M11&lt;&gt;"",N11&lt;&gt;""),N11,0))),SUM(L11:N11))</f>
        <v>0</v>
      </c>
      <c r="P11" s="39" t="s">
        <v>534</v>
      </c>
      <c r="Q11" s="138" t="e">
        <f t="shared" ref="Q11:Q31" si="3">+O11/G11</f>
        <v>#DIV/0!</v>
      </c>
      <c r="R11" s="137">
        <v>0</v>
      </c>
      <c r="S11" s="137">
        <v>0</v>
      </c>
      <c r="T11" s="137">
        <v>0</v>
      </c>
      <c r="U11" s="138">
        <f t="shared" ref="U11:U31" si="4">+IF($D11="Porcentaje",IF(AND(R11&lt;&gt;"",S11="",T11=""),R11,IF(AND(R11&lt;&gt;"",S11&lt;&gt;"",T11=""),S11,IF(AND(R11&lt;&gt;"",S11&lt;&gt;"",T11&lt;&gt;""),T11,0))),SUM(R11:T11))</f>
        <v>0</v>
      </c>
      <c r="V11" s="137">
        <v>0</v>
      </c>
      <c r="W11" s="137">
        <v>0</v>
      </c>
      <c r="X11" s="137">
        <v>0</v>
      </c>
      <c r="Y11" s="138">
        <f t="shared" ref="Y11:Y31" si="5">+IF($D11="Porcentaje",IF(AND(V11&lt;&gt;"",W11="",X11=""),V11,IF(AND(V11&lt;&gt;"",W11&lt;&gt;"",X11=""),W11,IF(AND(V11&lt;&gt;"",W11&lt;&gt;"",X11&lt;&gt;""),X11,0))),SUM(V11:X11))</f>
        <v>0</v>
      </c>
      <c r="Z11" s="137">
        <v>0</v>
      </c>
      <c r="AA11" s="137">
        <v>0</v>
      </c>
      <c r="AB11" s="137">
        <v>0</v>
      </c>
      <c r="AC11" s="138">
        <f t="shared" ref="AC11:AC21" si="6">+IF($D11="Porcentaje",IF(AND(Z11&lt;&gt;"",AA11="",AB11=""),Z11,IF(AND(Z11&lt;&gt;"",AA11&lt;&gt;"",AB11=""),AA11,IF(AND(Z11&lt;&gt;"",AA11&lt;&gt;"",AB11&lt;&gt;""),AB11,0))),SUM(Z11:AB11))</f>
        <v>0</v>
      </c>
      <c r="AD11" s="129" t="str">
        <f>+IFERROR(IF(#REF!="Porcentaje",IF(AND(COUNT(L11:N11)&gt;=0,COUNT(R11:T11)=0,COUNT(V11:X11)=0,COUNT(Z11:AB11)=0),O11,IF(AND(COUNT(L11:N11)&gt;=1,COUNT(R11:T11)&gt;=1,COUNT(V11:X11)=0,COUNT(Z11:AB11)=0),U11,IF(AND(COUNT(L11:N11)&gt;=1,COUNT(R11:T11)&gt;=1,COUNT(V11:X11)&gt;=1,COUNT(Z11:AB11)=0),Y11,IF(AND(COUNT(L11:N11)&gt;=1,COUNT(R11:T11)&gt;=1,COUNT(V11:X11)&gt;=1,COUNT(Z11:AB11)&gt;=1),AC11,"-")))),SUM(O11,U11,Y11,AC11)),"-")</f>
        <v>-</v>
      </c>
    </row>
    <row r="12" spans="1:30" ht="110.1" customHeight="1" thickBot="1" x14ac:dyDescent="0.3">
      <c r="A12" s="252"/>
      <c r="B12" s="134" t="s">
        <v>342</v>
      </c>
      <c r="C12" s="35" t="s">
        <v>343</v>
      </c>
      <c r="D12" s="35" t="s">
        <v>46</v>
      </c>
      <c r="E12" s="136">
        <v>0</v>
      </c>
      <c r="F12" s="69" t="s">
        <v>10</v>
      </c>
      <c r="G12" s="136">
        <f t="shared" si="0"/>
        <v>0</v>
      </c>
      <c r="H12" s="136">
        <v>0</v>
      </c>
      <c r="I12" s="136">
        <f t="shared" si="1"/>
        <v>0</v>
      </c>
      <c r="J12" s="136">
        <f t="shared" si="2"/>
        <v>0</v>
      </c>
      <c r="K12" s="39" t="s">
        <v>556</v>
      </c>
      <c r="L12" s="137">
        <v>0</v>
      </c>
      <c r="M12" s="137">
        <v>0</v>
      </c>
      <c r="N12" s="137">
        <v>0</v>
      </c>
      <c r="O12" s="204">
        <f t="shared" ref="O12:O14" si="7">+IF($D12="Porcentaje",IF(AND(L12&lt;&gt;"",M12="",N12=""),L12,IF(AND(L12&lt;&gt;"",M12&lt;&gt;"",N12=""),M12,IF(AND(L12&lt;&gt;"",M12&lt;&gt;"",N12&lt;&gt;""),N12,0))),SUM(L12:N12))</f>
        <v>0</v>
      </c>
      <c r="P12" s="39" t="s">
        <v>535</v>
      </c>
      <c r="Q12" s="138" t="e">
        <f t="shared" si="3"/>
        <v>#DIV/0!</v>
      </c>
      <c r="R12" s="137">
        <v>0</v>
      </c>
      <c r="S12" s="137">
        <v>0</v>
      </c>
      <c r="T12" s="137">
        <v>0</v>
      </c>
      <c r="U12" s="138">
        <f t="shared" si="4"/>
        <v>0</v>
      </c>
      <c r="V12" s="137">
        <v>0</v>
      </c>
      <c r="W12" s="137">
        <v>0</v>
      </c>
      <c r="X12" s="137">
        <v>0</v>
      </c>
      <c r="Y12" s="138">
        <f t="shared" si="5"/>
        <v>0</v>
      </c>
      <c r="Z12" s="137">
        <v>0</v>
      </c>
      <c r="AA12" s="137">
        <v>0</v>
      </c>
      <c r="AB12" s="137">
        <v>0</v>
      </c>
      <c r="AC12" s="138">
        <f t="shared" si="6"/>
        <v>0</v>
      </c>
      <c r="AD12" s="129" t="str">
        <f>+IFERROR(IF(#REF!="Porcentaje",IF(AND(COUNT(L12:N12)&gt;=0,COUNT(R12:T12)=0,COUNT(V12:X12)=0,COUNT(Z12:AB12)=0),O12,IF(AND(COUNT(L12:N12)&gt;=1,COUNT(R12:T12)&gt;=1,COUNT(V12:X12)=0,COUNT(Z12:AB12)=0),U12,IF(AND(COUNT(L12:N12)&gt;=1,COUNT(R12:T12)&gt;=1,COUNT(V12:X12)&gt;=1,COUNT(Z12:AB12)=0),Y12,IF(AND(COUNT(L12:N12)&gt;=1,COUNT(R12:T12)&gt;=1,COUNT(V12:X12)&gt;=1,COUNT(Z12:AB12)&gt;=1),AC12,"-")))),SUM(O12,U12,Y12,AC12)),"-")</f>
        <v>-</v>
      </c>
    </row>
    <row r="13" spans="1:30" ht="110.1" customHeight="1" thickBot="1" x14ac:dyDescent="0.3">
      <c r="A13" s="252"/>
      <c r="B13" s="134" t="s">
        <v>344</v>
      </c>
      <c r="C13" s="35" t="s">
        <v>345</v>
      </c>
      <c r="D13" s="35" t="s">
        <v>46</v>
      </c>
      <c r="E13" s="136">
        <v>0</v>
      </c>
      <c r="F13" s="69" t="s">
        <v>10</v>
      </c>
      <c r="G13" s="136">
        <f t="shared" si="0"/>
        <v>0</v>
      </c>
      <c r="H13" s="136">
        <v>0</v>
      </c>
      <c r="I13" s="136">
        <f t="shared" si="1"/>
        <v>0</v>
      </c>
      <c r="J13" s="136">
        <f t="shared" si="2"/>
        <v>0</v>
      </c>
      <c r="K13" s="39" t="s">
        <v>557</v>
      </c>
      <c r="L13" s="137">
        <v>0</v>
      </c>
      <c r="M13" s="137">
        <v>0</v>
      </c>
      <c r="N13" s="137">
        <v>0</v>
      </c>
      <c r="O13" s="204">
        <f t="shared" si="7"/>
        <v>0</v>
      </c>
      <c r="P13" s="39" t="s">
        <v>536</v>
      </c>
      <c r="Q13" s="138" t="e">
        <f t="shared" si="3"/>
        <v>#DIV/0!</v>
      </c>
      <c r="R13" s="137">
        <v>0</v>
      </c>
      <c r="S13" s="137">
        <v>0</v>
      </c>
      <c r="T13" s="137">
        <v>0</v>
      </c>
      <c r="U13" s="138">
        <f t="shared" si="4"/>
        <v>0</v>
      </c>
      <c r="V13" s="137">
        <v>0</v>
      </c>
      <c r="W13" s="137">
        <v>0</v>
      </c>
      <c r="X13" s="137">
        <v>0</v>
      </c>
      <c r="Y13" s="138">
        <f t="shared" si="5"/>
        <v>0</v>
      </c>
      <c r="Z13" s="137">
        <v>0</v>
      </c>
      <c r="AA13" s="137">
        <v>0</v>
      </c>
      <c r="AB13" s="137">
        <v>0</v>
      </c>
      <c r="AC13" s="138">
        <f t="shared" si="6"/>
        <v>0</v>
      </c>
      <c r="AD13" s="129" t="str">
        <f>+IFERROR(IF(#REF!="Porcentaje",IF(AND(COUNT(L13:N13)&gt;=0,COUNT(R13:T13)=0,COUNT(V13:X13)=0,COUNT(Z13:AB13)=0),O13,IF(AND(COUNT(L13:N13)&gt;=1,COUNT(R13:T13)&gt;=1,COUNT(V13:X13)=0,COUNT(Z13:AB13)=0),U13,IF(AND(COUNT(L13:N13)&gt;=1,COUNT(R13:T13)&gt;=1,COUNT(V13:X13)&gt;=1,COUNT(Z13:AB13)=0),Y13,IF(AND(COUNT(L13:N13)&gt;=1,COUNT(R13:T13)&gt;=1,COUNT(V13:X13)&gt;=1,COUNT(Z13:AB13)&gt;=1),AC13,"-")))),SUM(O13,U13,Y13,AC13)),"-")</f>
        <v>-</v>
      </c>
    </row>
    <row r="14" spans="1:30" ht="81.75" customHeight="1" thickBot="1" x14ac:dyDescent="0.3">
      <c r="A14" s="252"/>
      <c r="B14" s="134" t="s">
        <v>346</v>
      </c>
      <c r="C14" s="35" t="s">
        <v>347</v>
      </c>
      <c r="D14" s="35" t="s">
        <v>46</v>
      </c>
      <c r="E14" s="136">
        <v>0</v>
      </c>
      <c r="F14" s="69" t="s">
        <v>10</v>
      </c>
      <c r="G14" s="136">
        <f t="shared" si="0"/>
        <v>0</v>
      </c>
      <c r="H14" s="136">
        <v>0</v>
      </c>
      <c r="I14" s="136">
        <f t="shared" si="1"/>
        <v>0</v>
      </c>
      <c r="J14" s="136">
        <f t="shared" si="2"/>
        <v>0</v>
      </c>
      <c r="K14" s="39" t="s">
        <v>558</v>
      </c>
      <c r="L14" s="137">
        <v>0</v>
      </c>
      <c r="M14" s="137">
        <v>0</v>
      </c>
      <c r="N14" s="137">
        <v>0</v>
      </c>
      <c r="O14" s="204">
        <f t="shared" si="7"/>
        <v>0</v>
      </c>
      <c r="P14" s="39" t="s">
        <v>537</v>
      </c>
      <c r="Q14" s="138" t="e">
        <f t="shared" si="3"/>
        <v>#DIV/0!</v>
      </c>
      <c r="R14" s="137">
        <v>0</v>
      </c>
      <c r="S14" s="137">
        <v>0</v>
      </c>
      <c r="T14" s="137">
        <v>0</v>
      </c>
      <c r="U14" s="138">
        <f t="shared" si="4"/>
        <v>0</v>
      </c>
      <c r="V14" s="137">
        <v>0</v>
      </c>
      <c r="W14" s="137">
        <v>0</v>
      </c>
      <c r="X14" s="137">
        <v>0</v>
      </c>
      <c r="Y14" s="138">
        <f t="shared" si="5"/>
        <v>0</v>
      </c>
      <c r="Z14" s="137">
        <v>0</v>
      </c>
      <c r="AA14" s="137">
        <v>0</v>
      </c>
      <c r="AB14" s="137">
        <v>0</v>
      </c>
      <c r="AC14" s="138">
        <f t="shared" si="6"/>
        <v>0</v>
      </c>
      <c r="AD14" s="129" t="str">
        <f>+IFERROR(IF(#REF!="Porcentaje",IF(AND(COUNT(L14:N14)&gt;=0,COUNT(R14:T14)=0,COUNT(V14:X14)=0,COUNT(Z14:AB14)=0),O14,IF(AND(COUNT(L14:N14)&gt;=1,COUNT(R14:T14)&gt;=1,COUNT(V14:X14)=0,COUNT(Z14:AB14)=0),U14,IF(AND(COUNT(L14:N14)&gt;=1,COUNT(R14:T14)&gt;=1,COUNT(V14:X14)&gt;=1,COUNT(Z14:AB14)=0),Y14,IF(AND(COUNT(L14:N14)&gt;=1,COUNT(R14:T14)&gt;=1,COUNT(V14:X14)&gt;=1,COUNT(Z14:AB14)&gt;=1),AC14,"-")))),SUM(O14,U14,Y14,AC14)),"-")</f>
        <v>-</v>
      </c>
    </row>
    <row r="15" spans="1:30" ht="110.1" customHeight="1" thickBot="1" x14ac:dyDescent="0.3">
      <c r="A15" s="252" t="s">
        <v>348</v>
      </c>
      <c r="B15" s="134" t="s">
        <v>349</v>
      </c>
      <c r="C15" s="35" t="s">
        <v>350</v>
      </c>
      <c r="D15" s="35" t="s">
        <v>9</v>
      </c>
      <c r="E15" s="140">
        <v>1</v>
      </c>
      <c r="F15" s="69" t="s">
        <v>20</v>
      </c>
      <c r="G15" s="140">
        <f t="shared" si="0"/>
        <v>0</v>
      </c>
      <c r="H15" s="140">
        <v>1</v>
      </c>
      <c r="I15" s="140">
        <f t="shared" si="1"/>
        <v>0</v>
      </c>
      <c r="J15" s="140">
        <f t="shared" si="2"/>
        <v>0</v>
      </c>
      <c r="K15" s="39" t="s">
        <v>559</v>
      </c>
      <c r="L15" s="203">
        <v>1</v>
      </c>
      <c r="M15" s="203">
        <v>0</v>
      </c>
      <c r="N15" s="203">
        <v>0</v>
      </c>
      <c r="O15" s="194">
        <f>+IF($D15="Porcentaje",IF(AND(L15&lt;&gt;"",M15="",N15=""),L15,IF(AND(L15&lt;&gt;"",M15&lt;&gt;"",N15=""),M15,IF(AND(L15&lt;&gt;"",M15&lt;&gt;"",N15&lt;&gt;""),N15,0))),SUM(L15:N15))</f>
        <v>1</v>
      </c>
      <c r="P15" s="39" t="s">
        <v>538</v>
      </c>
      <c r="Q15" s="138" t="e">
        <f t="shared" si="3"/>
        <v>#DIV/0!</v>
      </c>
      <c r="R15" s="137">
        <v>0</v>
      </c>
      <c r="S15" s="137">
        <v>0</v>
      </c>
      <c r="T15" s="137">
        <v>0</v>
      </c>
      <c r="U15" s="141">
        <f t="shared" si="4"/>
        <v>0</v>
      </c>
      <c r="V15" s="137">
        <v>0</v>
      </c>
      <c r="W15" s="137">
        <v>0</v>
      </c>
      <c r="X15" s="137">
        <v>0</v>
      </c>
      <c r="Y15" s="141">
        <f t="shared" si="5"/>
        <v>0</v>
      </c>
      <c r="Z15" s="137">
        <v>0</v>
      </c>
      <c r="AA15" s="137">
        <v>0</v>
      </c>
      <c r="AB15" s="137">
        <v>0</v>
      </c>
      <c r="AC15" s="141">
        <f t="shared" si="6"/>
        <v>0</v>
      </c>
      <c r="AD15" s="130" t="str">
        <f>+IFERROR(IF(#REF!="Porcentaje",IF(AND(COUNT(L15:N15)&gt;=0,COUNT(R15:T15)=0,COUNT(V15:X15)=0,COUNT(Z15:AB15)=0),O15,IF(AND(COUNT(L15:N15)&gt;=1,COUNT(R15:T15)&gt;=1,COUNT(V15:X15)=0,COUNT(Z15:AB15)=0),U15,IF(AND(COUNT(L15:N15)&gt;=1,COUNT(R15:T15)&gt;=1,COUNT(V15:X15)&gt;=1,COUNT(Z15:AB15)=0),Y15,IF(AND(COUNT(L15:N15)&gt;=1,COUNT(R15:T15)&gt;=1,COUNT(V15:X15)&gt;=1,COUNT(Z15:AB15)&gt;=1),AC15,"-")))),SUM(O15,U15,Y15,AC15)),"-")</f>
        <v>-</v>
      </c>
    </row>
    <row r="16" spans="1:30" ht="110.1" customHeight="1" thickBot="1" x14ac:dyDescent="0.3">
      <c r="A16" s="252"/>
      <c r="B16" s="134" t="s">
        <v>351</v>
      </c>
      <c r="C16" s="35" t="s">
        <v>352</v>
      </c>
      <c r="D16" s="35" t="s">
        <v>9</v>
      </c>
      <c r="E16" s="140">
        <v>0</v>
      </c>
      <c r="F16" s="69" t="s">
        <v>20</v>
      </c>
      <c r="G16" s="140">
        <f t="shared" si="0"/>
        <v>0</v>
      </c>
      <c r="H16" s="140">
        <v>0</v>
      </c>
      <c r="I16" s="140">
        <f t="shared" si="1"/>
        <v>0</v>
      </c>
      <c r="J16" s="140">
        <f t="shared" si="2"/>
        <v>0</v>
      </c>
      <c r="K16" s="39" t="s">
        <v>560</v>
      </c>
      <c r="L16" s="203">
        <v>0</v>
      </c>
      <c r="M16" s="203">
        <v>0</v>
      </c>
      <c r="N16" s="203">
        <v>0</v>
      </c>
      <c r="O16" s="194">
        <f t="shared" ref="O16:O31" si="8">+IF($D16="Porcentaje",IF(AND(L16&lt;&gt;"",M16="",N16=""),L16,IF(AND(L16&lt;&gt;"",M16&lt;&gt;"",N16=""),M16,IF(AND(L16&lt;&gt;"",M16&lt;&gt;"",N16&lt;&gt;""),N16,0))),SUM(L16:N16))</f>
        <v>0</v>
      </c>
      <c r="P16" s="39" t="s">
        <v>539</v>
      </c>
      <c r="Q16" s="138" t="e">
        <f t="shared" si="3"/>
        <v>#DIV/0!</v>
      </c>
      <c r="R16" s="137">
        <v>0</v>
      </c>
      <c r="S16" s="137">
        <v>0</v>
      </c>
      <c r="T16" s="137">
        <v>0</v>
      </c>
      <c r="U16" s="141">
        <f t="shared" si="4"/>
        <v>0</v>
      </c>
      <c r="V16" s="137">
        <v>0</v>
      </c>
      <c r="W16" s="137">
        <v>0</v>
      </c>
      <c r="X16" s="137">
        <v>0</v>
      </c>
      <c r="Y16" s="141">
        <f t="shared" si="5"/>
        <v>0</v>
      </c>
      <c r="Z16" s="137">
        <v>0</v>
      </c>
      <c r="AA16" s="137">
        <v>0</v>
      </c>
      <c r="AB16" s="137">
        <v>0</v>
      </c>
      <c r="AC16" s="141">
        <f t="shared" si="6"/>
        <v>0</v>
      </c>
      <c r="AD16" s="130" t="str">
        <f>+IFERROR(IF(#REF!="Porcentaje",IF(AND(COUNT(L16:N16)&gt;=0,COUNT(R16:T16)=0,COUNT(V16:X16)=0,COUNT(Z16:AB16)=0),O16,IF(AND(COUNT(L16:N16)&gt;=1,COUNT(R16:T16)&gt;=1,COUNT(V16:X16)=0,COUNT(Z16:AB16)=0),U16,IF(AND(COUNT(L16:N16)&gt;=1,COUNT(R16:T16)&gt;=1,COUNT(V16:X16)&gt;=1,COUNT(Z16:AB16)=0),Y16,IF(AND(COUNT(L16:N16)&gt;=1,COUNT(R16:T16)&gt;=1,COUNT(V16:X16)&gt;=1,COUNT(Z16:AB16)&gt;=1),AC16,"-")))),SUM(O16,U16,Y16,AC16)),"-")</f>
        <v>-</v>
      </c>
    </row>
    <row r="17" spans="1:30" ht="110.1" customHeight="1" thickBot="1" x14ac:dyDescent="0.3">
      <c r="A17" s="252"/>
      <c r="B17" s="134" t="s">
        <v>353</v>
      </c>
      <c r="C17" s="35" t="s">
        <v>354</v>
      </c>
      <c r="D17" s="35" t="s">
        <v>9</v>
      </c>
      <c r="E17" s="140">
        <v>1</v>
      </c>
      <c r="F17" s="69" t="s">
        <v>10</v>
      </c>
      <c r="G17" s="140">
        <f t="shared" si="0"/>
        <v>0</v>
      </c>
      <c r="H17" s="140">
        <v>1</v>
      </c>
      <c r="I17" s="140">
        <f t="shared" si="1"/>
        <v>0</v>
      </c>
      <c r="J17" s="140">
        <f t="shared" si="2"/>
        <v>0</v>
      </c>
      <c r="K17" s="39" t="s">
        <v>561</v>
      </c>
      <c r="L17" s="203">
        <v>1</v>
      </c>
      <c r="M17" s="203">
        <v>0</v>
      </c>
      <c r="N17" s="203">
        <v>0</v>
      </c>
      <c r="O17" s="194">
        <f t="shared" si="8"/>
        <v>1</v>
      </c>
      <c r="P17" s="39" t="s">
        <v>540</v>
      </c>
      <c r="Q17" s="138" t="e">
        <f t="shared" si="3"/>
        <v>#DIV/0!</v>
      </c>
      <c r="R17" s="137">
        <v>0</v>
      </c>
      <c r="S17" s="137">
        <v>0</v>
      </c>
      <c r="T17" s="137">
        <v>0</v>
      </c>
      <c r="U17" s="141">
        <f t="shared" si="4"/>
        <v>0</v>
      </c>
      <c r="V17" s="137">
        <v>0</v>
      </c>
      <c r="W17" s="137">
        <v>0</v>
      </c>
      <c r="X17" s="137">
        <v>0</v>
      </c>
      <c r="Y17" s="141">
        <f t="shared" si="5"/>
        <v>0</v>
      </c>
      <c r="Z17" s="137">
        <v>0</v>
      </c>
      <c r="AA17" s="137">
        <v>0</v>
      </c>
      <c r="AB17" s="137">
        <v>0</v>
      </c>
      <c r="AC17" s="141">
        <f t="shared" si="6"/>
        <v>0</v>
      </c>
      <c r="AD17" s="130" t="str">
        <f>+IFERROR(IF(#REF!="Porcentaje",IF(AND(COUNT(L17:N17)&gt;=0,COUNT(R17:T17)=0,COUNT(V17:X17)=0,COUNT(Z17:AB17)=0),O17,IF(AND(COUNT(L17:N17)&gt;=1,COUNT(R17:T17)&gt;=1,COUNT(V17:X17)=0,COUNT(Z17:AB17)=0),U17,IF(AND(COUNT(L17:N17)&gt;=1,COUNT(R17:T17)&gt;=1,COUNT(V17:X17)&gt;=1,COUNT(Z17:AB17)=0),Y17,IF(AND(COUNT(L17:N17)&gt;=1,COUNT(R17:T17)&gt;=1,COUNT(V17:X17)&gt;=1,COUNT(Z17:AB17)&gt;=1),AC17,"-")))),SUM(O17,U17,Y17,AC17)),"-")</f>
        <v>-</v>
      </c>
    </row>
    <row r="18" spans="1:30" ht="110.1" customHeight="1" thickBot="1" x14ac:dyDescent="0.3">
      <c r="A18" s="252"/>
      <c r="B18" s="134" t="s">
        <v>355</v>
      </c>
      <c r="C18" s="35" t="s">
        <v>356</v>
      </c>
      <c r="D18" s="35" t="s">
        <v>9</v>
      </c>
      <c r="E18" s="140">
        <v>0</v>
      </c>
      <c r="F18" s="69" t="s">
        <v>10</v>
      </c>
      <c r="G18" s="140">
        <f t="shared" si="0"/>
        <v>0</v>
      </c>
      <c r="H18" s="140">
        <v>0</v>
      </c>
      <c r="I18" s="140">
        <f t="shared" si="1"/>
        <v>0</v>
      </c>
      <c r="J18" s="140">
        <f t="shared" si="2"/>
        <v>0</v>
      </c>
      <c r="K18" s="39" t="s">
        <v>562</v>
      </c>
      <c r="L18" s="203">
        <v>0</v>
      </c>
      <c r="M18" s="203">
        <v>0</v>
      </c>
      <c r="N18" s="203">
        <v>0</v>
      </c>
      <c r="O18" s="194">
        <f t="shared" si="8"/>
        <v>0</v>
      </c>
      <c r="P18" s="39" t="s">
        <v>541</v>
      </c>
      <c r="Q18" s="138" t="e">
        <f t="shared" si="3"/>
        <v>#DIV/0!</v>
      </c>
      <c r="R18" s="137">
        <v>0</v>
      </c>
      <c r="S18" s="137">
        <v>0</v>
      </c>
      <c r="T18" s="137">
        <v>0</v>
      </c>
      <c r="U18" s="141">
        <f t="shared" si="4"/>
        <v>0</v>
      </c>
      <c r="V18" s="137">
        <v>0</v>
      </c>
      <c r="W18" s="137">
        <v>0</v>
      </c>
      <c r="X18" s="137">
        <v>0</v>
      </c>
      <c r="Y18" s="141">
        <f t="shared" si="5"/>
        <v>0</v>
      </c>
      <c r="Z18" s="137">
        <v>0</v>
      </c>
      <c r="AA18" s="137">
        <v>0</v>
      </c>
      <c r="AB18" s="137">
        <v>0</v>
      </c>
      <c r="AC18" s="141">
        <f t="shared" si="6"/>
        <v>0</v>
      </c>
      <c r="AD18" s="130" t="str">
        <f>+IFERROR(IF(#REF!="Porcentaje",IF(AND(COUNT(L18:N18)&gt;=0,COUNT(R18:T18)=0,COUNT(V18:X18)=0,COUNT(Z18:AB18)=0),O18,IF(AND(COUNT(L18:N18)&gt;=1,COUNT(R18:T18)&gt;=1,COUNT(V18:X18)=0,COUNT(Z18:AB18)=0),U18,IF(AND(COUNT(L18:N18)&gt;=1,COUNT(R18:T18)&gt;=1,COUNT(V18:X18)&gt;=1,COUNT(Z18:AB18)=0),Y18,IF(AND(COUNT(L18:N18)&gt;=1,COUNT(R18:T18)&gt;=1,COUNT(V18:X18)&gt;=1,COUNT(Z18:AB18)&gt;=1),AC18,"-")))),SUM(O18,U18,Y18,AC18)),"-")</f>
        <v>-</v>
      </c>
    </row>
    <row r="19" spans="1:30" ht="110.1" customHeight="1" thickBot="1" x14ac:dyDescent="0.3">
      <c r="A19" s="252"/>
      <c r="B19" s="134" t="s">
        <v>357</v>
      </c>
      <c r="C19" s="35" t="s">
        <v>358</v>
      </c>
      <c r="D19" s="35" t="s">
        <v>9</v>
      </c>
      <c r="E19" s="140">
        <v>0</v>
      </c>
      <c r="F19" s="69" t="s">
        <v>10</v>
      </c>
      <c r="G19" s="140">
        <f t="shared" si="0"/>
        <v>0</v>
      </c>
      <c r="H19" s="140">
        <v>0</v>
      </c>
      <c r="I19" s="140">
        <f t="shared" si="1"/>
        <v>0</v>
      </c>
      <c r="J19" s="140">
        <f t="shared" si="2"/>
        <v>0</v>
      </c>
      <c r="K19" s="39" t="s">
        <v>563</v>
      </c>
      <c r="L19" s="203">
        <v>0</v>
      </c>
      <c r="M19" s="203">
        <v>0</v>
      </c>
      <c r="N19" s="203">
        <v>0</v>
      </c>
      <c r="O19" s="194">
        <f t="shared" si="8"/>
        <v>0</v>
      </c>
      <c r="P19" s="39" t="s">
        <v>542</v>
      </c>
      <c r="Q19" s="138" t="e">
        <f t="shared" si="3"/>
        <v>#DIV/0!</v>
      </c>
      <c r="R19" s="137">
        <v>0</v>
      </c>
      <c r="S19" s="137">
        <v>0</v>
      </c>
      <c r="T19" s="137">
        <v>0</v>
      </c>
      <c r="U19" s="141">
        <f t="shared" si="4"/>
        <v>0</v>
      </c>
      <c r="V19" s="137">
        <v>0</v>
      </c>
      <c r="W19" s="137">
        <v>0</v>
      </c>
      <c r="X19" s="137">
        <v>0</v>
      </c>
      <c r="Y19" s="141">
        <f t="shared" si="5"/>
        <v>0</v>
      </c>
      <c r="Z19" s="137">
        <v>0</v>
      </c>
      <c r="AA19" s="137">
        <v>0</v>
      </c>
      <c r="AB19" s="137">
        <v>0</v>
      </c>
      <c r="AC19" s="141">
        <f t="shared" si="6"/>
        <v>0</v>
      </c>
      <c r="AD19" s="130" t="str">
        <f>+IFERROR(IF(#REF!="Porcentaje",IF(AND(COUNT(L19:N19)&gt;=0,COUNT(R19:T19)=0,COUNT(V19:X19)=0,COUNT(Z19:AB19)=0),O19,IF(AND(COUNT(L19:N19)&gt;=1,COUNT(R19:T19)&gt;=1,COUNT(V19:X19)=0,COUNT(Z19:AB19)=0),U19,IF(AND(COUNT(L19:N19)&gt;=1,COUNT(R19:T19)&gt;=1,COUNT(V19:X19)&gt;=1,COUNT(Z19:AB19)=0),Y19,IF(AND(COUNT(L19:N19)&gt;=1,COUNT(R19:T19)&gt;=1,COUNT(V19:X19)&gt;=1,COUNT(Z19:AB19)&gt;=1),AC19,"-")))),SUM(O19,U19,Y19,AC19)),"-")</f>
        <v>-</v>
      </c>
    </row>
    <row r="20" spans="1:30" ht="98.25" customHeight="1" thickBot="1" x14ac:dyDescent="0.3">
      <c r="A20" s="252" t="s">
        <v>348</v>
      </c>
      <c r="B20" s="134" t="s">
        <v>359</v>
      </c>
      <c r="C20" s="35" t="s">
        <v>360</v>
      </c>
      <c r="D20" s="35" t="s">
        <v>9</v>
      </c>
      <c r="E20" s="140">
        <v>0</v>
      </c>
      <c r="F20" s="69" t="s">
        <v>10</v>
      </c>
      <c r="G20" s="140">
        <f t="shared" si="0"/>
        <v>0</v>
      </c>
      <c r="H20" s="140">
        <v>0</v>
      </c>
      <c r="I20" s="140">
        <f t="shared" si="1"/>
        <v>0</v>
      </c>
      <c r="J20" s="140">
        <f t="shared" si="2"/>
        <v>0</v>
      </c>
      <c r="K20" s="39" t="s">
        <v>564</v>
      </c>
      <c r="L20" s="203">
        <v>0</v>
      </c>
      <c r="M20" s="203">
        <v>0</v>
      </c>
      <c r="N20" s="203">
        <v>0</v>
      </c>
      <c r="O20" s="194">
        <f t="shared" si="8"/>
        <v>0</v>
      </c>
      <c r="P20" s="39" t="s">
        <v>543</v>
      </c>
      <c r="Q20" s="138" t="e">
        <f t="shared" si="3"/>
        <v>#DIV/0!</v>
      </c>
      <c r="R20" s="137">
        <v>0</v>
      </c>
      <c r="S20" s="137">
        <v>0</v>
      </c>
      <c r="T20" s="137">
        <v>0</v>
      </c>
      <c r="U20" s="141">
        <f t="shared" si="4"/>
        <v>0</v>
      </c>
      <c r="V20" s="137">
        <v>0</v>
      </c>
      <c r="W20" s="137">
        <v>0</v>
      </c>
      <c r="X20" s="137">
        <v>0</v>
      </c>
      <c r="Y20" s="141">
        <f t="shared" si="5"/>
        <v>0</v>
      </c>
      <c r="Z20" s="137">
        <v>0</v>
      </c>
      <c r="AA20" s="137">
        <v>0</v>
      </c>
      <c r="AB20" s="137">
        <v>0</v>
      </c>
      <c r="AC20" s="141">
        <f t="shared" si="6"/>
        <v>0</v>
      </c>
      <c r="AD20" s="130" t="str">
        <f>+IFERROR(IF(#REF!="Porcentaje",IF(AND(COUNT(L20:N20)&gt;=0,COUNT(R20:T20)=0,COUNT(V20:X20)=0,COUNT(Z20:AB20)=0),O20,IF(AND(COUNT(L20:N20)&gt;=1,COUNT(R20:T20)&gt;=1,COUNT(V20:X20)=0,COUNT(Z20:AB20)=0),U20,IF(AND(COUNT(L20:N20)&gt;=1,COUNT(R20:T20)&gt;=1,COUNT(V20:X20)&gt;=1,COUNT(Z20:AB20)=0),Y20,IF(AND(COUNT(L20:N20)&gt;=1,COUNT(R20:T20)&gt;=1,COUNT(V20:X20)&gt;=1,COUNT(Z20:AB20)&gt;=1),AC20,"-")))),SUM(O20,U20,Y20,AC20)),"-")</f>
        <v>-</v>
      </c>
    </row>
    <row r="21" spans="1:30" ht="88.5" customHeight="1" thickBot="1" x14ac:dyDescent="0.3">
      <c r="A21" s="252"/>
      <c r="B21" s="134" t="s">
        <v>361</v>
      </c>
      <c r="C21" s="35" t="s">
        <v>362</v>
      </c>
      <c r="D21" s="35" t="s">
        <v>9</v>
      </c>
      <c r="E21" s="140">
        <v>0</v>
      </c>
      <c r="F21" s="69" t="s">
        <v>10</v>
      </c>
      <c r="G21" s="140">
        <f t="shared" si="0"/>
        <v>0</v>
      </c>
      <c r="H21" s="140">
        <v>0</v>
      </c>
      <c r="I21" s="140">
        <f t="shared" si="1"/>
        <v>0</v>
      </c>
      <c r="J21" s="140">
        <f t="shared" si="2"/>
        <v>0</v>
      </c>
      <c r="K21" s="39" t="s">
        <v>565</v>
      </c>
      <c r="L21" s="203">
        <v>0</v>
      </c>
      <c r="M21" s="203">
        <v>0</v>
      </c>
      <c r="N21" s="203">
        <v>0</v>
      </c>
      <c r="O21" s="194">
        <f t="shared" si="8"/>
        <v>0</v>
      </c>
      <c r="P21" s="39" t="s">
        <v>544</v>
      </c>
      <c r="Q21" s="138" t="e">
        <f t="shared" si="3"/>
        <v>#DIV/0!</v>
      </c>
      <c r="R21" s="137">
        <v>0</v>
      </c>
      <c r="S21" s="137">
        <v>0</v>
      </c>
      <c r="T21" s="137">
        <v>0</v>
      </c>
      <c r="U21" s="141">
        <f t="shared" si="4"/>
        <v>0</v>
      </c>
      <c r="V21" s="137">
        <v>0</v>
      </c>
      <c r="W21" s="137">
        <v>0</v>
      </c>
      <c r="X21" s="137">
        <v>0</v>
      </c>
      <c r="Y21" s="141">
        <f t="shared" si="5"/>
        <v>0</v>
      </c>
      <c r="Z21" s="137">
        <v>0</v>
      </c>
      <c r="AA21" s="137">
        <v>0</v>
      </c>
      <c r="AB21" s="137">
        <v>0</v>
      </c>
      <c r="AC21" s="141">
        <f t="shared" si="6"/>
        <v>0</v>
      </c>
      <c r="AD21" s="130" t="str">
        <f>+IFERROR(IF(#REF!="Porcentaje",IF(AND(COUNT(L21:N21)&gt;=0,COUNT(R21:T21)=0,COUNT(V21:X21)=0,COUNT(Z21:AB21)=0),O21,IF(AND(COUNT(L21:N21)&gt;=1,COUNT(R21:T21)&gt;=1,COUNT(V21:X21)=0,COUNT(Z21:AB21)=0),U21,IF(AND(COUNT(L21:N21)&gt;=1,COUNT(R21:T21)&gt;=1,COUNT(V21:X21)&gt;=1,COUNT(Z21:AB21)=0),Y21,IF(AND(COUNT(L21:N21)&gt;=1,COUNT(R21:T21)&gt;=1,COUNT(V21:X21)&gt;=1,COUNT(Z21:AB21)&gt;=1),AC21,"-")))),SUM(O21,U21,Y21,AC21)),"-")</f>
        <v>-</v>
      </c>
    </row>
    <row r="22" spans="1:30" ht="90" customHeight="1" thickBot="1" x14ac:dyDescent="0.3">
      <c r="A22" s="253" t="s">
        <v>363</v>
      </c>
      <c r="B22" s="134" t="s">
        <v>364</v>
      </c>
      <c r="C22" s="35" t="s">
        <v>365</v>
      </c>
      <c r="D22" s="35" t="s">
        <v>9</v>
      </c>
      <c r="E22" s="140">
        <v>1</v>
      </c>
      <c r="F22" s="69" t="s">
        <v>10</v>
      </c>
      <c r="G22" s="140">
        <f t="shared" si="0"/>
        <v>0</v>
      </c>
      <c r="H22" s="140">
        <v>1</v>
      </c>
      <c r="I22" s="140">
        <f t="shared" si="1"/>
        <v>0</v>
      </c>
      <c r="J22" s="140">
        <f t="shared" si="2"/>
        <v>0</v>
      </c>
      <c r="K22" s="39" t="s">
        <v>566</v>
      </c>
      <c r="L22" s="203">
        <v>0</v>
      </c>
      <c r="M22" s="203">
        <v>0</v>
      </c>
      <c r="N22" s="203">
        <v>1</v>
      </c>
      <c r="O22" s="194">
        <f t="shared" si="8"/>
        <v>1</v>
      </c>
      <c r="P22" s="39" t="s">
        <v>545</v>
      </c>
      <c r="Q22" s="138" t="e">
        <f t="shared" si="3"/>
        <v>#DIV/0!</v>
      </c>
      <c r="R22" s="137">
        <v>0</v>
      </c>
      <c r="S22" s="137">
        <v>0</v>
      </c>
      <c r="T22" s="137">
        <v>0</v>
      </c>
      <c r="U22" s="141">
        <f t="shared" si="4"/>
        <v>0</v>
      </c>
      <c r="V22" s="137">
        <v>0</v>
      </c>
      <c r="W22" s="137">
        <v>0</v>
      </c>
      <c r="X22" s="137">
        <v>0</v>
      </c>
      <c r="Y22" s="141">
        <f t="shared" si="5"/>
        <v>0</v>
      </c>
      <c r="Z22" s="137">
        <v>0</v>
      </c>
      <c r="AA22" s="137">
        <v>0</v>
      </c>
      <c r="AB22" s="137">
        <v>0</v>
      </c>
      <c r="AC22" s="141">
        <v>0</v>
      </c>
      <c r="AD22" s="130" t="str">
        <f>+IFERROR(IF(#REF!="Porcentaje",IF(AND(COUNT(L22:N22)&gt;=0,COUNT(R22:T22)=0,COUNT(V22:X22)=0,COUNT(Z22:AB22)=0),O22,IF(AND(COUNT(L22:N22)&gt;=1,COUNT(R22:T22)&gt;=1,COUNT(V22:X22)=0,COUNT(Z22:AB22)=0),U22,IF(AND(COUNT(L22:N22)&gt;=1,COUNT(R22:T22)&gt;=1,COUNT(V22:X22)&gt;=1,COUNT(Z22:AB22)=0),Y22,IF(AND(COUNT(L22:N22)&gt;=1,COUNT(R22:T22)&gt;=1,COUNT(V22:X22)&gt;=1,COUNT(Z22:AB22)&gt;=1),AC22,"-")))),SUM(O22,U22,Y22,AC22)),"-")</f>
        <v>-</v>
      </c>
    </row>
    <row r="23" spans="1:30" ht="90" customHeight="1" thickBot="1" x14ac:dyDescent="0.3">
      <c r="A23" s="253"/>
      <c r="B23" s="250" t="s">
        <v>366</v>
      </c>
      <c r="C23" s="35" t="s">
        <v>382</v>
      </c>
      <c r="D23" s="35" t="s">
        <v>9</v>
      </c>
      <c r="E23" s="140">
        <v>1</v>
      </c>
      <c r="F23" s="69" t="s">
        <v>10</v>
      </c>
      <c r="G23" s="140">
        <f t="shared" si="0"/>
        <v>0</v>
      </c>
      <c r="H23" s="140">
        <v>1</v>
      </c>
      <c r="I23" s="140">
        <f t="shared" si="1"/>
        <v>0</v>
      </c>
      <c r="J23" s="140">
        <f t="shared" si="2"/>
        <v>0</v>
      </c>
      <c r="K23" s="39" t="s">
        <v>567</v>
      </c>
      <c r="L23" s="203">
        <v>0</v>
      </c>
      <c r="M23" s="203">
        <v>0</v>
      </c>
      <c r="N23" s="203">
        <v>1</v>
      </c>
      <c r="O23" s="194">
        <f t="shared" si="8"/>
        <v>1</v>
      </c>
      <c r="P23" s="27" t="s">
        <v>546</v>
      </c>
      <c r="Q23" s="138" t="e">
        <f t="shared" si="3"/>
        <v>#DIV/0!</v>
      </c>
      <c r="R23" s="137">
        <v>0</v>
      </c>
      <c r="S23" s="137">
        <v>0</v>
      </c>
      <c r="T23" s="137">
        <v>0</v>
      </c>
      <c r="U23" s="141">
        <f t="shared" si="4"/>
        <v>0</v>
      </c>
      <c r="V23" s="137">
        <v>0</v>
      </c>
      <c r="W23" s="137">
        <v>0</v>
      </c>
      <c r="X23" s="137">
        <v>0</v>
      </c>
      <c r="Y23" s="141">
        <f t="shared" si="5"/>
        <v>0</v>
      </c>
      <c r="Z23" s="137">
        <v>0</v>
      </c>
      <c r="AA23" s="137">
        <v>0</v>
      </c>
      <c r="AB23" s="137">
        <v>0</v>
      </c>
      <c r="AC23" s="141">
        <f t="shared" ref="AC23:AC31" si="9">+IF($D23="Porcentaje",IF(AND(Z23&lt;&gt;"",AA23="",AB23=""),Z23,IF(AND(Z23&lt;&gt;"",AA23&lt;&gt;"",AB23=""),AA23,IF(AND(Z23&lt;&gt;"",AA23&lt;&gt;"",AB23&lt;&gt;""),AB23,0))),SUM(Z23:AB23))</f>
        <v>0</v>
      </c>
      <c r="AD23" s="130" t="str">
        <f>+IFERROR(IF(#REF!="Porcentaje",IF(AND(COUNT(L23:N23)&gt;=0,COUNT(R23:T23)=0,COUNT(V23:X23)=0,COUNT(Z23:AB23)=0),O23,IF(AND(COUNT(L23:N23)&gt;=1,COUNT(R23:T23)&gt;=1,COUNT(V23:X23)=0,COUNT(Z23:AB23)=0),U23,IF(AND(COUNT(L23:N23)&gt;=1,COUNT(R23:T23)&gt;=1,COUNT(V23:X23)&gt;=1,COUNT(Z23:AB23)=0),Y23,IF(AND(COUNT(L23:N23)&gt;=1,COUNT(R23:T23)&gt;=1,COUNT(V23:X23)&gt;=1,COUNT(Z23:AB23)&gt;=1),AC23,"-")))),SUM(O23,U23,Y23,AC23)),"-")</f>
        <v>-</v>
      </c>
    </row>
    <row r="24" spans="1:30" ht="90" customHeight="1" thickBot="1" x14ac:dyDescent="0.3">
      <c r="A24" s="253"/>
      <c r="B24" s="250"/>
      <c r="C24" s="35" t="s">
        <v>367</v>
      </c>
      <c r="D24" s="35" t="s">
        <v>9</v>
      </c>
      <c r="E24" s="140">
        <v>1</v>
      </c>
      <c r="F24" s="69" t="s">
        <v>10</v>
      </c>
      <c r="G24" s="140">
        <f t="shared" si="0"/>
        <v>0</v>
      </c>
      <c r="H24" s="140">
        <v>1</v>
      </c>
      <c r="I24" s="140">
        <f t="shared" si="1"/>
        <v>0</v>
      </c>
      <c r="J24" s="140">
        <f t="shared" si="2"/>
        <v>0</v>
      </c>
      <c r="K24" s="39" t="s">
        <v>568</v>
      </c>
      <c r="L24" s="203">
        <v>0</v>
      </c>
      <c r="M24" s="203">
        <v>0</v>
      </c>
      <c r="N24" s="203">
        <v>1</v>
      </c>
      <c r="O24" s="194">
        <f t="shared" si="8"/>
        <v>1</v>
      </c>
      <c r="P24" s="27" t="s">
        <v>547</v>
      </c>
      <c r="Q24" s="138" t="e">
        <f t="shared" si="3"/>
        <v>#DIV/0!</v>
      </c>
      <c r="R24" s="137">
        <v>0</v>
      </c>
      <c r="S24" s="137">
        <v>0</v>
      </c>
      <c r="T24" s="137">
        <v>0</v>
      </c>
      <c r="U24" s="141">
        <f t="shared" si="4"/>
        <v>0</v>
      </c>
      <c r="V24" s="137">
        <v>0</v>
      </c>
      <c r="W24" s="137">
        <v>0</v>
      </c>
      <c r="X24" s="137">
        <v>0</v>
      </c>
      <c r="Y24" s="141">
        <f t="shared" si="5"/>
        <v>0</v>
      </c>
      <c r="Z24" s="137">
        <v>0</v>
      </c>
      <c r="AA24" s="137">
        <v>0</v>
      </c>
      <c r="AB24" s="137">
        <v>0</v>
      </c>
      <c r="AC24" s="141">
        <f t="shared" si="9"/>
        <v>0</v>
      </c>
      <c r="AD24" s="130" t="str">
        <f>+IFERROR(IF(#REF!="Porcentaje",IF(AND(COUNT(L24:N24)&gt;=0,COUNT(R24:T24)=0,COUNT(V24:X24)=0,COUNT(Z24:AB24)=0),O24,IF(AND(COUNT(L24:N24)&gt;=1,COUNT(R24:T24)&gt;=1,COUNT(V24:X24)=0,COUNT(Z24:AB24)=0),U24,IF(AND(COUNT(L24:N24)&gt;=1,COUNT(R24:T24)&gt;=1,COUNT(V24:X24)&gt;=1,COUNT(Z24:AB24)=0),Y24,IF(AND(COUNT(L24:N24)&gt;=1,COUNT(R24:T24)&gt;=1,COUNT(V24:X24)&gt;=1,COUNT(Z24:AB24)&gt;=1),AC24,"-")))),SUM(O24,U24,Y24,AC24)),"-")</f>
        <v>-</v>
      </c>
    </row>
    <row r="25" spans="1:30" ht="90" customHeight="1" thickBot="1" x14ac:dyDescent="0.3">
      <c r="A25" s="253"/>
      <c r="B25" s="134" t="s">
        <v>368</v>
      </c>
      <c r="C25" s="35" t="s">
        <v>369</v>
      </c>
      <c r="D25" s="35" t="s">
        <v>9</v>
      </c>
      <c r="E25" s="140">
        <v>1</v>
      </c>
      <c r="F25" s="69" t="s">
        <v>10</v>
      </c>
      <c r="G25" s="140">
        <f t="shared" si="0"/>
        <v>0</v>
      </c>
      <c r="H25" s="140">
        <v>1</v>
      </c>
      <c r="I25" s="140">
        <f t="shared" si="1"/>
        <v>0</v>
      </c>
      <c r="J25" s="140">
        <f t="shared" si="2"/>
        <v>0</v>
      </c>
      <c r="K25" s="39" t="s">
        <v>569</v>
      </c>
      <c r="L25" s="203">
        <v>0</v>
      </c>
      <c r="M25" s="203">
        <v>0</v>
      </c>
      <c r="N25" s="203">
        <v>1</v>
      </c>
      <c r="O25" s="194">
        <f t="shared" si="8"/>
        <v>1</v>
      </c>
      <c r="P25" s="39" t="s">
        <v>548</v>
      </c>
      <c r="Q25" s="138" t="e">
        <f t="shared" si="3"/>
        <v>#DIV/0!</v>
      </c>
      <c r="R25" s="137">
        <v>0</v>
      </c>
      <c r="S25" s="137">
        <v>0</v>
      </c>
      <c r="T25" s="137">
        <v>0</v>
      </c>
      <c r="U25" s="141">
        <f t="shared" si="4"/>
        <v>0</v>
      </c>
      <c r="V25" s="137">
        <v>0</v>
      </c>
      <c r="W25" s="137">
        <v>0</v>
      </c>
      <c r="X25" s="137">
        <v>0</v>
      </c>
      <c r="Y25" s="141">
        <f t="shared" si="5"/>
        <v>0</v>
      </c>
      <c r="Z25" s="137">
        <v>0</v>
      </c>
      <c r="AA25" s="137">
        <v>0</v>
      </c>
      <c r="AB25" s="137">
        <v>0</v>
      </c>
      <c r="AC25" s="141">
        <f t="shared" si="9"/>
        <v>0</v>
      </c>
      <c r="AD25" s="130" t="str">
        <f>+IFERROR(IF(#REF!="Porcentaje",IF(AND(COUNT(L25:N25)&gt;=0,COUNT(R25:T25)=0,COUNT(V25:X25)=0,COUNT(Z25:AB25)=0),O25,IF(AND(COUNT(L25:N25)&gt;=1,COUNT(R25:T25)&gt;=1,COUNT(V25:X25)=0,COUNT(Z25:AB25)=0),U25,IF(AND(COUNT(L25:N25)&gt;=1,COUNT(R25:T25)&gt;=1,COUNT(V25:X25)&gt;=1,COUNT(Z25:AB25)=0),Y25,IF(AND(COUNT(L25:N25)&gt;=1,COUNT(R25:T25)&gt;=1,COUNT(V25:X25)&gt;=1,COUNT(Z25:AB25)&gt;=1),AC25,"-")))),SUM(O25,U25,Y25,AC25)),"-")</f>
        <v>-</v>
      </c>
    </row>
    <row r="26" spans="1:30" ht="90" customHeight="1" thickBot="1" x14ac:dyDescent="0.3">
      <c r="A26" s="253"/>
      <c r="B26" s="142" t="s">
        <v>370</v>
      </c>
      <c r="C26" s="35" t="s">
        <v>371</v>
      </c>
      <c r="D26" s="35" t="s">
        <v>9</v>
      </c>
      <c r="E26" s="140">
        <v>0</v>
      </c>
      <c r="F26" s="69" t="s">
        <v>10</v>
      </c>
      <c r="G26" s="140">
        <f t="shared" si="0"/>
        <v>0</v>
      </c>
      <c r="H26" s="140">
        <v>0</v>
      </c>
      <c r="I26" s="140">
        <f t="shared" si="1"/>
        <v>0</v>
      </c>
      <c r="J26" s="140">
        <f t="shared" si="2"/>
        <v>0</v>
      </c>
      <c r="K26" s="39" t="s">
        <v>570</v>
      </c>
      <c r="L26" s="203">
        <v>0</v>
      </c>
      <c r="M26" s="203">
        <v>0</v>
      </c>
      <c r="N26" s="203">
        <v>0</v>
      </c>
      <c r="O26" s="194">
        <f t="shared" si="8"/>
        <v>0</v>
      </c>
      <c r="P26" s="143" t="s">
        <v>549</v>
      </c>
      <c r="Q26" s="138" t="e">
        <f t="shared" si="3"/>
        <v>#DIV/0!</v>
      </c>
      <c r="R26" s="137">
        <v>0</v>
      </c>
      <c r="S26" s="137">
        <v>0</v>
      </c>
      <c r="T26" s="137">
        <v>0</v>
      </c>
      <c r="U26" s="141">
        <f t="shared" si="4"/>
        <v>0</v>
      </c>
      <c r="V26" s="137">
        <v>0</v>
      </c>
      <c r="W26" s="137">
        <v>0</v>
      </c>
      <c r="X26" s="137">
        <v>0</v>
      </c>
      <c r="Y26" s="141">
        <f t="shared" si="5"/>
        <v>0</v>
      </c>
      <c r="Z26" s="137">
        <v>0</v>
      </c>
      <c r="AA26" s="137">
        <v>0</v>
      </c>
      <c r="AB26" s="137">
        <v>0</v>
      </c>
      <c r="AC26" s="141">
        <f t="shared" si="9"/>
        <v>0</v>
      </c>
      <c r="AD26" s="130" t="str">
        <f>+IFERROR(IF(#REF!="Porcentaje",IF(AND(COUNT(L26:N26)&gt;=0,COUNT(R26:T26)=0,COUNT(V26:X26)=0,COUNT(Z26:AB26)=0),O26,IF(AND(COUNT(L26:N26)&gt;=1,COUNT(R26:T26)&gt;=1,COUNT(V26:X26)=0,COUNT(Z26:AB26)=0),U26,IF(AND(COUNT(L26:N26)&gt;=1,COUNT(R26:T26)&gt;=1,COUNT(V26:X26)&gt;=1,COUNT(Z26:AB26)=0),Y26,IF(AND(COUNT(L26:N26)&gt;=1,COUNT(R26:T26)&gt;=1,COUNT(V26:X26)&gt;=1,COUNT(Z26:AB26)&gt;=1),AC26,"-")))),SUM(O26,U26,Y26,AC26)),"-")</f>
        <v>-</v>
      </c>
    </row>
    <row r="27" spans="1:30" ht="90" customHeight="1" thickBot="1" x14ac:dyDescent="0.3">
      <c r="A27" s="253"/>
      <c r="B27" s="134" t="s">
        <v>372</v>
      </c>
      <c r="C27" s="35" t="s">
        <v>373</v>
      </c>
      <c r="D27" s="35" t="s">
        <v>9</v>
      </c>
      <c r="E27" s="140">
        <v>1</v>
      </c>
      <c r="F27" s="69" t="s">
        <v>20</v>
      </c>
      <c r="G27" s="140">
        <f t="shared" si="0"/>
        <v>0</v>
      </c>
      <c r="H27" s="140">
        <v>1</v>
      </c>
      <c r="I27" s="140">
        <f t="shared" si="1"/>
        <v>0</v>
      </c>
      <c r="J27" s="140">
        <f t="shared" si="2"/>
        <v>0</v>
      </c>
      <c r="K27" s="39" t="s">
        <v>571</v>
      </c>
      <c r="L27" s="203">
        <v>0</v>
      </c>
      <c r="M27" s="203">
        <v>0</v>
      </c>
      <c r="N27" s="203">
        <v>1</v>
      </c>
      <c r="O27" s="194">
        <f>+IF($D27="Porcentaje",IF(AND(L27&lt;&gt;"",M27="",N27=""),L27,IF(AND(L27&lt;&gt;"",M27&lt;&gt;"",N27=""),M27,IF(AND(L27&lt;&gt;"",M27&lt;&gt;"",N27&lt;&gt;""),N27,0))),SUM(L27:N27))</f>
        <v>1</v>
      </c>
      <c r="P27" s="39" t="s">
        <v>550</v>
      </c>
      <c r="Q27" s="138" t="e">
        <f t="shared" si="3"/>
        <v>#DIV/0!</v>
      </c>
      <c r="R27" s="137">
        <v>0</v>
      </c>
      <c r="S27" s="137">
        <v>0</v>
      </c>
      <c r="T27" s="137">
        <v>0</v>
      </c>
      <c r="U27" s="141">
        <f t="shared" si="4"/>
        <v>0</v>
      </c>
      <c r="V27" s="137">
        <v>0</v>
      </c>
      <c r="W27" s="137">
        <v>0</v>
      </c>
      <c r="X27" s="137">
        <v>0</v>
      </c>
      <c r="Y27" s="141">
        <f t="shared" si="5"/>
        <v>0</v>
      </c>
      <c r="Z27" s="137">
        <v>0</v>
      </c>
      <c r="AA27" s="137">
        <v>0</v>
      </c>
      <c r="AB27" s="137">
        <v>0</v>
      </c>
      <c r="AC27" s="141">
        <f t="shared" si="9"/>
        <v>0</v>
      </c>
      <c r="AD27" s="130" t="str">
        <f>+IFERROR(IF(#REF!="Porcentaje",IF(AND(COUNT(L27:N27)&gt;=0,COUNT(R27:T27)=0,COUNT(V27:X27)=0,COUNT(Z27:AB27)=0),O27,IF(AND(COUNT(L27:N27)&gt;=1,COUNT(R27:T27)&gt;=1,COUNT(V27:X27)=0,COUNT(Z27:AB27)=0),U27,IF(AND(COUNT(L27:N27)&gt;=1,COUNT(R27:T27)&gt;=1,COUNT(V27:X27)&gt;=1,COUNT(Z27:AB27)=0),Y27,IF(AND(COUNT(L27:N27)&gt;=1,COUNT(R27:T27)&gt;=1,COUNT(V27:X27)&gt;=1,COUNT(Z27:AB27)&gt;=1),AC27,"-")))),SUM(O27,U27,Y27,AC27)),"-")</f>
        <v>-</v>
      </c>
    </row>
    <row r="28" spans="1:30" ht="90" customHeight="1" thickBot="1" x14ac:dyDescent="0.3">
      <c r="A28" s="253"/>
      <c r="B28" s="134" t="s">
        <v>374</v>
      </c>
      <c r="C28" s="35" t="s">
        <v>375</v>
      </c>
      <c r="D28" s="35" t="s">
        <v>46</v>
      </c>
      <c r="E28" s="135">
        <v>0.1</v>
      </c>
      <c r="F28" s="69" t="s">
        <v>20</v>
      </c>
      <c r="G28" s="139">
        <f t="shared" si="0"/>
        <v>0</v>
      </c>
      <c r="H28" s="135">
        <v>0.1</v>
      </c>
      <c r="I28" s="139">
        <f t="shared" si="1"/>
        <v>0</v>
      </c>
      <c r="J28" s="139">
        <f t="shared" si="2"/>
        <v>0</v>
      </c>
      <c r="K28" s="39" t="s">
        <v>572</v>
      </c>
      <c r="L28" s="137">
        <v>0</v>
      </c>
      <c r="M28" s="137">
        <v>0</v>
      </c>
      <c r="N28" s="137">
        <v>0.1</v>
      </c>
      <c r="O28" s="204">
        <f>+IF($D28="Porcentaje",IF(AND(L28&lt;&gt;"",M28="",N28=""),L28,IF(AND(L28&lt;&gt;"",M28&lt;&gt;"",N28=""),M28,IF(AND(L28&lt;&gt;"",M28&lt;&gt;"",N28&lt;&gt;""),N28,0))),SUM(L28:N28))</f>
        <v>0.1</v>
      </c>
      <c r="P28" s="143" t="s">
        <v>551</v>
      </c>
      <c r="Q28" s="138" t="e">
        <f t="shared" si="3"/>
        <v>#DIV/0!</v>
      </c>
      <c r="R28" s="137">
        <v>0</v>
      </c>
      <c r="S28" s="137">
        <v>0</v>
      </c>
      <c r="T28" s="137">
        <v>0</v>
      </c>
      <c r="U28" s="144">
        <f t="shared" si="4"/>
        <v>0</v>
      </c>
      <c r="V28" s="137">
        <v>0</v>
      </c>
      <c r="W28" s="137">
        <v>0</v>
      </c>
      <c r="X28" s="137">
        <v>0</v>
      </c>
      <c r="Y28" s="141">
        <f t="shared" si="5"/>
        <v>0</v>
      </c>
      <c r="Z28" s="137">
        <v>0</v>
      </c>
      <c r="AA28" s="137">
        <v>0</v>
      </c>
      <c r="AB28" s="137">
        <v>0</v>
      </c>
      <c r="AC28" s="144">
        <f t="shared" si="9"/>
        <v>0</v>
      </c>
      <c r="AD28" s="131" t="str">
        <f>+IFERROR(IF(#REF!="Porcentaje",IF(AND(COUNT(L28:N28)&gt;=0,COUNT(R28:T28)=0,COUNT(V28:X28)=0,COUNT(Z28:AB28)=0),O28,IF(AND(COUNT(L28:N28)&gt;=1,COUNT(R28:T28)&gt;=1,COUNT(V28:X28)=0,COUNT(Z28:AB28)=0),U28,IF(AND(COUNT(L28:N28)&gt;=1,COUNT(R28:T28)&gt;=1,COUNT(V28:X28)&gt;=1,COUNT(Z28:AB28)=0),Y28,IF(AND(COUNT(L28:N28)&gt;=1,COUNT(R28:T28)&gt;=1,COUNT(V28:X28)&gt;=1,COUNT(Z28:AB28)&gt;=1),AC28,"-")))),SUM(O28,U28,Y28,AC28)),"-")</f>
        <v>-</v>
      </c>
    </row>
    <row r="29" spans="1:30" ht="90" customHeight="1" thickBot="1" x14ac:dyDescent="0.3">
      <c r="A29" s="250" t="s">
        <v>376</v>
      </c>
      <c r="B29" s="134" t="s">
        <v>377</v>
      </c>
      <c r="C29" s="35" t="s">
        <v>378</v>
      </c>
      <c r="D29" s="35" t="s">
        <v>9</v>
      </c>
      <c r="E29" s="140">
        <v>1</v>
      </c>
      <c r="F29" s="69" t="s">
        <v>10</v>
      </c>
      <c r="G29" s="140">
        <f t="shared" si="0"/>
        <v>0</v>
      </c>
      <c r="H29" s="140">
        <v>1</v>
      </c>
      <c r="I29" s="140">
        <f t="shared" si="1"/>
        <v>0</v>
      </c>
      <c r="J29" s="140">
        <v>1</v>
      </c>
      <c r="K29" s="27" t="s">
        <v>573</v>
      </c>
      <c r="L29" s="50">
        <v>1</v>
      </c>
      <c r="M29" s="50">
        <v>0</v>
      </c>
      <c r="N29" s="50">
        <v>0</v>
      </c>
      <c r="O29" s="194">
        <f t="shared" si="8"/>
        <v>1</v>
      </c>
      <c r="P29" s="39" t="s">
        <v>552</v>
      </c>
      <c r="Q29" s="138" t="e">
        <f t="shared" si="3"/>
        <v>#DIV/0!</v>
      </c>
      <c r="R29" s="137">
        <v>0</v>
      </c>
      <c r="S29" s="137">
        <v>0</v>
      </c>
      <c r="T29" s="137">
        <v>0</v>
      </c>
      <c r="U29" s="51">
        <f t="shared" si="4"/>
        <v>0</v>
      </c>
      <c r="V29" s="137">
        <v>0</v>
      </c>
      <c r="W29" s="137">
        <v>0</v>
      </c>
      <c r="X29" s="137">
        <v>0</v>
      </c>
      <c r="Y29" s="51">
        <f t="shared" si="5"/>
        <v>0</v>
      </c>
      <c r="Z29" s="137">
        <v>0</v>
      </c>
      <c r="AA29" s="137">
        <v>0</v>
      </c>
      <c r="AB29" s="137">
        <v>0</v>
      </c>
      <c r="AC29" s="51">
        <f t="shared" si="9"/>
        <v>0</v>
      </c>
      <c r="AD29" s="132" t="str">
        <f>+IFERROR(IF(#REF!="Porcentaje",IF(AND(COUNT(L29:N29)&gt;=0,COUNT(R29:T29)=0,COUNT(V29:X29)=0,COUNT(Z29:AB29)=0),O29,IF(AND(COUNT(L29:N29)&gt;=1,COUNT(R29:T29)&gt;=1,COUNT(V29:X29)=0,COUNT(Z29:AB29)=0),U29,IF(AND(COUNT(L29:N29)&gt;=1,COUNT(R29:T29)&gt;=1,COUNT(V29:X29)&gt;=1,COUNT(Z29:AB29)=0),Y29,IF(AND(COUNT(L29:N29)&gt;=1,COUNT(R29:T29)&gt;=1,COUNT(V29:X29)&gt;=1,COUNT(Z29:AB29)&gt;=1),AC29,"-")))),SUM(O29,U29,Y29,AC29)),"-")</f>
        <v>-</v>
      </c>
    </row>
    <row r="30" spans="1:30" ht="90" customHeight="1" thickBot="1" x14ac:dyDescent="0.3">
      <c r="A30" s="250"/>
      <c r="B30" s="134" t="s">
        <v>379</v>
      </c>
      <c r="C30" s="35" t="s">
        <v>380</v>
      </c>
      <c r="D30" s="35" t="s">
        <v>9</v>
      </c>
      <c r="E30" s="140">
        <v>4</v>
      </c>
      <c r="F30" s="69" t="s">
        <v>20</v>
      </c>
      <c r="G30" s="140">
        <v>4</v>
      </c>
      <c r="H30" s="140">
        <v>4</v>
      </c>
      <c r="I30" s="140">
        <f t="shared" si="1"/>
        <v>0</v>
      </c>
      <c r="J30" s="140">
        <v>8</v>
      </c>
      <c r="K30" s="145" t="s">
        <v>574</v>
      </c>
      <c r="L30" s="50">
        <v>1</v>
      </c>
      <c r="M30" s="50">
        <v>1</v>
      </c>
      <c r="N30" s="50">
        <v>2</v>
      </c>
      <c r="O30" s="194">
        <f t="shared" si="8"/>
        <v>4</v>
      </c>
      <c r="P30" s="39" t="s">
        <v>553</v>
      </c>
      <c r="Q30" s="138">
        <f t="shared" si="3"/>
        <v>1</v>
      </c>
      <c r="R30" s="137">
        <v>0</v>
      </c>
      <c r="S30" s="137">
        <v>0</v>
      </c>
      <c r="T30" s="137">
        <v>0</v>
      </c>
      <c r="U30" s="51">
        <f t="shared" si="4"/>
        <v>0</v>
      </c>
      <c r="V30" s="137">
        <v>0</v>
      </c>
      <c r="W30" s="137">
        <v>0</v>
      </c>
      <c r="X30" s="137">
        <v>0</v>
      </c>
      <c r="Y30" s="51">
        <f t="shared" si="5"/>
        <v>0</v>
      </c>
      <c r="Z30" s="137">
        <v>0</v>
      </c>
      <c r="AA30" s="137">
        <v>0</v>
      </c>
      <c r="AB30" s="137">
        <v>0</v>
      </c>
      <c r="AC30" s="51">
        <f t="shared" si="9"/>
        <v>0</v>
      </c>
      <c r="AD30" s="132" t="str">
        <f>+IFERROR(IF(#REF!="Porcentaje",IF(AND(COUNT(L30:N30)&gt;=0,COUNT(R30:T30)=0,COUNT(V30:X30)=0,COUNT(Z30:AB30)=0),O30,IF(AND(COUNT(L30:N30)&gt;=1,COUNT(R30:T30)&gt;=1,COUNT(V30:X30)=0,COUNT(Z30:AB30)=0),U30,IF(AND(COUNT(L30:N30)&gt;=1,COUNT(R30:T30)&gt;=1,COUNT(V30:X30)&gt;=1,COUNT(Z30:AB30)=0),Y30,IF(AND(COUNT(L30:N30)&gt;=1,COUNT(R30:T30)&gt;=1,COUNT(V30:X30)&gt;=1,COUNT(Z30:AB30)&gt;=1),AC30,"-")))),SUM(O30,U30,Y30,AC30)),"-")</f>
        <v>-</v>
      </c>
    </row>
    <row r="31" spans="1:30" ht="90" customHeight="1" thickBot="1" x14ac:dyDescent="0.3">
      <c r="A31" s="250"/>
      <c r="B31" s="134" t="s">
        <v>381</v>
      </c>
      <c r="C31" s="35" t="s">
        <v>284</v>
      </c>
      <c r="D31" s="35" t="s">
        <v>9</v>
      </c>
      <c r="E31" s="140">
        <v>1</v>
      </c>
      <c r="F31" s="69" t="s">
        <v>10</v>
      </c>
      <c r="G31" s="140">
        <f>+Y31</f>
        <v>0</v>
      </c>
      <c r="H31" s="140">
        <v>1</v>
      </c>
      <c r="I31" s="140">
        <f t="shared" si="1"/>
        <v>0</v>
      </c>
      <c r="J31" s="140">
        <f>+AK31</f>
        <v>0</v>
      </c>
      <c r="K31" s="27" t="s">
        <v>575</v>
      </c>
      <c r="L31" s="50">
        <v>1</v>
      </c>
      <c r="M31" s="50">
        <v>0</v>
      </c>
      <c r="N31" s="50">
        <v>0</v>
      </c>
      <c r="O31" s="194">
        <f t="shared" si="8"/>
        <v>1</v>
      </c>
      <c r="P31" s="39" t="s">
        <v>554</v>
      </c>
      <c r="Q31" s="138" t="e">
        <f t="shared" si="3"/>
        <v>#DIV/0!</v>
      </c>
      <c r="R31" s="137">
        <v>0</v>
      </c>
      <c r="S31" s="137">
        <v>0</v>
      </c>
      <c r="T31" s="137">
        <v>0</v>
      </c>
      <c r="U31" s="51">
        <f t="shared" si="4"/>
        <v>0</v>
      </c>
      <c r="V31" s="137">
        <v>0</v>
      </c>
      <c r="W31" s="137">
        <v>0</v>
      </c>
      <c r="X31" s="137">
        <v>0</v>
      </c>
      <c r="Y31" s="51">
        <f t="shared" si="5"/>
        <v>0</v>
      </c>
      <c r="Z31" s="137">
        <v>0</v>
      </c>
      <c r="AA31" s="137">
        <v>0</v>
      </c>
      <c r="AB31" s="137">
        <v>0</v>
      </c>
      <c r="AC31" s="51">
        <f t="shared" si="9"/>
        <v>0</v>
      </c>
      <c r="AD31" s="132" t="str">
        <f>+IFERROR(IF(#REF!="Porcentaje",IF(AND(COUNT(L31:N31)&gt;=0,COUNT(R31:T31)=0,COUNT(V31:X31)=0,COUNT(Z31:AB31)=0),O31,IF(AND(COUNT(L31:N31)&gt;=1,COUNT(R31:T31)&gt;=1,COUNT(V31:X31)=0,COUNT(Z31:AB31)=0),U31,IF(AND(COUNT(L31:N31)&gt;=1,COUNT(R31:T31)&gt;=1,COUNT(V31:X31)&gt;=1,COUNT(Z31:AB31)=0),Y31,IF(AND(COUNT(L31:N31)&gt;=1,COUNT(R31:T31)&gt;=1,COUNT(V31:X31)&gt;=1,COUNT(Z31:AB31)&gt;=1),AC31,"-")))),SUM(O31,U31,Y31,AC31)),"-")</f>
        <v>-</v>
      </c>
    </row>
    <row r="32" spans="1:30" hidden="1" x14ac:dyDescent="0.2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row>
    <row r="33" spans="1:3" hidden="1" x14ac:dyDescent="0.25"/>
    <row r="34" spans="1:3" ht="18.75" hidden="1" x14ac:dyDescent="0.25">
      <c r="A34" s="12" t="s">
        <v>318</v>
      </c>
      <c r="B34" s="12" t="s">
        <v>320</v>
      </c>
      <c r="C34" s="12" t="s">
        <v>321</v>
      </c>
    </row>
    <row r="35" spans="1:3" ht="31.5" hidden="1" x14ac:dyDescent="0.25">
      <c r="A35" s="13" t="s">
        <v>387</v>
      </c>
      <c r="B35" s="13" t="s">
        <v>339</v>
      </c>
      <c r="C35" s="10" t="e">
        <f>+SUM(Q11:Q14)/4</f>
        <v>#DIV/0!</v>
      </c>
    </row>
    <row r="36" spans="1:3" ht="63" hidden="1" x14ac:dyDescent="0.25">
      <c r="A36" s="14" t="s">
        <v>387</v>
      </c>
      <c r="B36" s="14" t="s">
        <v>348</v>
      </c>
      <c r="C36" s="11" t="e">
        <f>+SUM(Q15:Q19)/5</f>
        <v>#DIV/0!</v>
      </c>
    </row>
    <row r="37" spans="1:3" ht="63" hidden="1" x14ac:dyDescent="0.25">
      <c r="A37" s="13" t="s">
        <v>387</v>
      </c>
      <c r="B37" s="13" t="s">
        <v>348</v>
      </c>
      <c r="C37" s="10" t="e">
        <f>+SUM(Q20:Q21)/2</f>
        <v>#DIV/0!</v>
      </c>
    </row>
    <row r="38" spans="1:3" ht="126" hidden="1" x14ac:dyDescent="0.25">
      <c r="A38" s="14" t="s">
        <v>387</v>
      </c>
      <c r="B38" s="14" t="s">
        <v>363</v>
      </c>
      <c r="C38" s="11" t="e">
        <f>+SUM(Q22:Q28)/7</f>
        <v>#DIV/0!</v>
      </c>
    </row>
    <row r="39" spans="1:3" ht="78.75" hidden="1" x14ac:dyDescent="0.25">
      <c r="A39" s="13" t="s">
        <v>387</v>
      </c>
      <c r="B39" s="13" t="s">
        <v>376</v>
      </c>
      <c r="C39" s="10">
        <f>+Q30</f>
        <v>1</v>
      </c>
    </row>
    <row r="40" spans="1:3" ht="19.5" hidden="1" thickBot="1" x14ac:dyDescent="0.3">
      <c r="A40" s="208" t="s">
        <v>322</v>
      </c>
      <c r="B40" s="208"/>
      <c r="C40" s="15">
        <f>+C39</f>
        <v>1</v>
      </c>
    </row>
  </sheetData>
  <mergeCells count="26">
    <mergeCell ref="AD9:AD10"/>
    <mergeCell ref="Q9:Q10"/>
    <mergeCell ref="A40:B40"/>
    <mergeCell ref="A29:A31"/>
    <mergeCell ref="G9:J9"/>
    <mergeCell ref="R9:U9"/>
    <mergeCell ref="V9:Y9"/>
    <mergeCell ref="Z9:AC9"/>
    <mergeCell ref="A9:A10"/>
    <mergeCell ref="B9:F9"/>
    <mergeCell ref="A11:A14"/>
    <mergeCell ref="A15:A19"/>
    <mergeCell ref="A20:A21"/>
    <mergeCell ref="A22:A28"/>
    <mergeCell ref="B23:B24"/>
    <mergeCell ref="L9:O9"/>
    <mergeCell ref="P9:P10"/>
    <mergeCell ref="K9:K10"/>
    <mergeCell ref="A1:AA1"/>
    <mergeCell ref="A2:F2"/>
    <mergeCell ref="G2:W2"/>
    <mergeCell ref="X2:AA2"/>
    <mergeCell ref="A3:AA3"/>
    <mergeCell ref="A4:AA4"/>
    <mergeCell ref="A5:AA6"/>
    <mergeCell ref="A7:AA8"/>
  </mergeCells>
  <dataValidations disablePrompts="1" count="2">
    <dataValidation type="list" allowBlank="1" showInputMessage="1" showErrorMessage="1" sqref="F11:F31" xr:uid="{BB278420-0037-4151-96DA-3E1BD821CFBA}">
      <formula1>"A,B,C"</formula1>
    </dataValidation>
    <dataValidation type="list" allowBlank="1" showInputMessage="1" showErrorMessage="1" sqref="D11:D31" xr:uid="{5AC5C2AA-2418-4428-AD6B-3705CAFC4424}">
      <formula1>"Unidad,Porcentaje,Monetario"</formula1>
    </dataValidation>
  </dataValidations>
  <pageMargins left="0.7" right="0.7" top="0.75" bottom="0.75" header="0.3" footer="0.3"/>
  <pageSetup scale="40" fitToHeight="0" orientation="landscape" r:id="rId1"/>
  <rowBreaks count="1" manualBreakCount="1">
    <brk id="18"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10CA0-3999-4819-8918-D85603AECF12}">
  <sheetPr codeName="Hoja10">
    <pageSetUpPr fitToPage="1"/>
  </sheetPr>
  <dimension ref="A1:AD23"/>
  <sheetViews>
    <sheetView view="pageBreakPreview" topLeftCell="A14" zoomScale="60" zoomScaleNormal="80" workbookViewId="0">
      <selection activeCell="AH22" sqref="AH22"/>
    </sheetView>
  </sheetViews>
  <sheetFormatPr defaultColWidth="11.42578125" defaultRowHeight="15" x14ac:dyDescent="0.25"/>
  <cols>
    <col min="1" max="1" width="12.7109375" bestFit="1" customWidth="1"/>
    <col min="2" max="2" width="20.5703125" bestFit="1" customWidth="1"/>
    <col min="3" max="3" width="19.42578125" customWidth="1"/>
    <col min="4" max="4" width="17.5703125" bestFit="1" customWidth="1"/>
    <col min="5" max="5" width="15.140625" bestFit="1" customWidth="1"/>
    <col min="6" max="6" width="2.5703125" hidden="1" customWidth="1"/>
    <col min="7" max="7" width="14.7109375" customWidth="1"/>
    <col min="8" max="9" width="10.85546875" hidden="1" customWidth="1"/>
    <col min="10" max="10" width="14.5703125" customWidth="1"/>
    <col min="11" max="11" width="40.7109375" customWidth="1"/>
    <col min="12" max="14" width="8.5703125" customWidth="1"/>
    <col min="15" max="15" width="13.28515625" bestFit="1" customWidth="1"/>
    <col min="16" max="16" width="20.7109375" customWidth="1"/>
    <col min="17" max="17" width="11.28515625" hidden="1" customWidth="1"/>
    <col min="18" max="20" width="6.42578125" hidden="1" customWidth="1"/>
    <col min="21" max="21" width="7.7109375" hidden="1" customWidth="1"/>
    <col min="22" max="22" width="6.42578125" hidden="1" customWidth="1"/>
    <col min="23" max="23" width="7" hidden="1" customWidth="1"/>
    <col min="24" max="24" width="11" hidden="1" customWidth="1"/>
    <col min="25" max="25" width="7.7109375" hidden="1" customWidth="1"/>
    <col min="26" max="26" width="8" hidden="1" customWidth="1"/>
    <col min="27" max="27" width="10.5703125" hidden="1" customWidth="1"/>
    <col min="28" max="28" width="10" hidden="1" customWidth="1"/>
    <col min="29" max="29" width="7.7109375" hidden="1" customWidth="1"/>
    <col min="30" max="30" width="10.5703125" hidden="1" customWidth="1"/>
  </cols>
  <sheetData>
    <row r="1" spans="2:30" ht="26.25" x14ac:dyDescent="0.25">
      <c r="B1" s="224" t="s">
        <v>388</v>
      </c>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1"/>
    </row>
    <row r="2" spans="2:30" ht="126" customHeight="1" x14ac:dyDescent="0.25">
      <c r="B2" s="225" t="s">
        <v>389</v>
      </c>
      <c r="C2" s="225"/>
      <c r="D2" s="225"/>
      <c r="E2" s="225"/>
      <c r="F2" s="225"/>
      <c r="G2" s="225"/>
      <c r="H2" s="225" t="s">
        <v>390</v>
      </c>
      <c r="I2" s="225"/>
      <c r="J2" s="225"/>
      <c r="K2" s="225"/>
      <c r="L2" s="225"/>
      <c r="M2" s="225"/>
      <c r="N2" s="225"/>
      <c r="O2" s="225"/>
      <c r="P2" s="225"/>
      <c r="Q2" s="225"/>
      <c r="R2" s="225"/>
      <c r="S2" s="225"/>
      <c r="T2" s="225"/>
      <c r="U2" s="225"/>
      <c r="V2" s="225"/>
      <c r="W2" s="225"/>
      <c r="X2" s="225"/>
      <c r="Y2" s="225" t="s">
        <v>391</v>
      </c>
      <c r="Z2" s="225"/>
      <c r="AA2" s="225"/>
      <c r="AB2" s="225"/>
      <c r="AC2" s="21"/>
    </row>
    <row r="3" spans="2:30" ht="26.25" x14ac:dyDescent="0.25">
      <c r="B3" s="226" t="s">
        <v>672</v>
      </c>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1"/>
    </row>
    <row r="4" spans="2:30" ht="15.75" x14ac:dyDescent="0.25">
      <c r="B4" s="222" t="s">
        <v>576</v>
      </c>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1"/>
    </row>
    <row r="5" spans="2:30" ht="15" customHeight="1" x14ac:dyDescent="0.25">
      <c r="B5" s="223" t="s">
        <v>393</v>
      </c>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1"/>
    </row>
    <row r="6" spans="2:30" ht="15" customHeight="1" x14ac:dyDescent="0.25">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1"/>
    </row>
    <row r="7" spans="2:30" ht="15" customHeight="1" x14ac:dyDescent="0.25">
      <c r="B7" s="223" t="s">
        <v>394</v>
      </c>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1"/>
    </row>
    <row r="8" spans="2:30" ht="15.75" customHeight="1" thickBot="1" x14ac:dyDescent="0.3">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1"/>
    </row>
    <row r="9" spans="2:30" ht="15.75" customHeight="1" thickBot="1" x14ac:dyDescent="0.3">
      <c r="B9" s="256" t="s">
        <v>0</v>
      </c>
      <c r="C9" s="256" t="s">
        <v>1</v>
      </c>
      <c r="D9" s="256"/>
      <c r="E9" s="256"/>
      <c r="F9" s="257"/>
      <c r="G9" s="257"/>
      <c r="H9" s="257"/>
      <c r="I9" s="257"/>
      <c r="J9" s="256"/>
      <c r="K9" s="256" t="s">
        <v>404</v>
      </c>
      <c r="L9" s="254" t="s">
        <v>384</v>
      </c>
      <c r="M9" s="254"/>
      <c r="N9" s="254"/>
      <c r="O9" s="254"/>
      <c r="P9" s="256" t="s">
        <v>413</v>
      </c>
      <c r="Q9" s="259" t="s">
        <v>316</v>
      </c>
      <c r="R9" s="254" t="s">
        <v>52</v>
      </c>
      <c r="S9" s="254"/>
      <c r="T9" s="254"/>
      <c r="U9" s="254"/>
      <c r="V9" s="254" t="s">
        <v>53</v>
      </c>
      <c r="W9" s="254"/>
      <c r="X9" s="254"/>
      <c r="Y9" s="254"/>
      <c r="Z9" s="254" t="s">
        <v>54</v>
      </c>
      <c r="AA9" s="254"/>
      <c r="AB9" s="254"/>
      <c r="AC9" s="254"/>
      <c r="AD9" s="255" t="s">
        <v>266</v>
      </c>
    </row>
    <row r="10" spans="2:30" ht="77.25" thickBot="1" x14ac:dyDescent="0.3">
      <c r="B10" s="256"/>
      <c r="C10" s="115" t="s">
        <v>2</v>
      </c>
      <c r="D10" s="115" t="s">
        <v>3</v>
      </c>
      <c r="E10" s="115" t="s">
        <v>4</v>
      </c>
      <c r="F10" s="114" t="s">
        <v>311</v>
      </c>
      <c r="G10" s="114" t="s">
        <v>668</v>
      </c>
      <c r="H10" s="114" t="s">
        <v>312</v>
      </c>
      <c r="I10" s="114" t="s">
        <v>313</v>
      </c>
      <c r="J10" s="115" t="s">
        <v>5</v>
      </c>
      <c r="K10" s="256"/>
      <c r="L10" s="34" t="s">
        <v>669</v>
      </c>
      <c r="M10" s="34" t="s">
        <v>670</v>
      </c>
      <c r="N10" s="34" t="s">
        <v>671</v>
      </c>
      <c r="O10" s="24" t="s">
        <v>58</v>
      </c>
      <c r="P10" s="256"/>
      <c r="Q10" s="259"/>
      <c r="R10" s="116" t="s">
        <v>55</v>
      </c>
      <c r="S10" s="116" t="s">
        <v>56</v>
      </c>
      <c r="T10" s="116" t="s">
        <v>57</v>
      </c>
      <c r="U10" s="114" t="s">
        <v>58</v>
      </c>
      <c r="V10" s="116" t="s">
        <v>59</v>
      </c>
      <c r="W10" s="116" t="s">
        <v>60</v>
      </c>
      <c r="X10" s="116" t="s">
        <v>61</v>
      </c>
      <c r="Y10" s="114" t="s">
        <v>62</v>
      </c>
      <c r="Z10" s="116" t="s">
        <v>63</v>
      </c>
      <c r="AA10" s="116" t="s">
        <v>64</v>
      </c>
      <c r="AB10" s="116" t="s">
        <v>65</v>
      </c>
      <c r="AC10" s="114" t="s">
        <v>66</v>
      </c>
      <c r="AD10" s="255"/>
    </row>
    <row r="11" spans="2:30" ht="99.95" customHeight="1" thickBot="1" x14ac:dyDescent="0.3">
      <c r="B11" s="258" t="s">
        <v>254</v>
      </c>
      <c r="C11" s="118" t="s">
        <v>255</v>
      </c>
      <c r="D11" s="119" t="s">
        <v>256</v>
      </c>
      <c r="E11" s="120" t="s">
        <v>46</v>
      </c>
      <c r="F11" s="121">
        <v>0.7</v>
      </c>
      <c r="G11" s="121">
        <v>0.7</v>
      </c>
      <c r="H11" s="121">
        <v>0.7</v>
      </c>
      <c r="I11" s="121">
        <v>0.7</v>
      </c>
      <c r="J11" s="122" t="s">
        <v>10</v>
      </c>
      <c r="K11" s="128" t="s">
        <v>529</v>
      </c>
      <c r="L11" s="123">
        <v>0.7</v>
      </c>
      <c r="M11" s="123">
        <v>0.7</v>
      </c>
      <c r="N11" s="123">
        <v>0.7</v>
      </c>
      <c r="O11" s="183">
        <f>+IF($E11="Porcentaje",IF(AND(L11&lt;&gt;"",M11="",N11=""),L11,IF(AND(L11&lt;&gt;"",M11&lt;&gt;"",N11=""),M11,IF(AND(L11&lt;&gt;"",M11&lt;&gt;"",N11&lt;&gt;""),N11,0))),SUM(L11:N11))</f>
        <v>0.7</v>
      </c>
      <c r="P11" s="117" t="s">
        <v>524</v>
      </c>
      <c r="Q11" s="124">
        <f>+O11/F11</f>
        <v>1</v>
      </c>
      <c r="R11" s="123">
        <v>0</v>
      </c>
      <c r="S11" s="123">
        <v>0</v>
      </c>
      <c r="T11" s="123">
        <v>0</v>
      </c>
      <c r="U11" s="124">
        <f>+IF($E11="Porcentaje",IF(AND(R11&lt;&gt;"",S11="",T11=""),R11,IF(AND(R11&lt;&gt;"",S11&lt;&gt;"",T11=""),S11,IF(AND(R11&lt;&gt;"",S11&lt;&gt;"",T11&lt;&gt;""),T11,0))),SUM(R11:T11))</f>
        <v>0</v>
      </c>
      <c r="V11" s="123">
        <v>0</v>
      </c>
      <c r="W11" s="123">
        <v>0</v>
      </c>
      <c r="X11" s="123">
        <v>0</v>
      </c>
      <c r="Y11" s="124">
        <f>+IF($E11="Porcentaje",IF(AND(V11&lt;&gt;"",W11="",X11=""),V11,IF(AND(V11&lt;&gt;"",W11&lt;&gt;"",X11=""),W11,IF(AND(V11&lt;&gt;"",W11&lt;&gt;"",X11&lt;&gt;""),X11,0))),SUM(V11:X11))</f>
        <v>0</v>
      </c>
      <c r="Z11" s="123">
        <v>0</v>
      </c>
      <c r="AA11" s="123">
        <v>0</v>
      </c>
      <c r="AB11" s="123">
        <v>0</v>
      </c>
      <c r="AC11" s="124">
        <f>+IF($E11="Porcentaje",IF(AND(Z11&lt;&gt;"",AA11="",AB11=""),Z11,IF(AND(Z11&lt;&gt;"",AA11&lt;&gt;"",AB11=""),AA11,IF(AND(Z11&lt;&gt;"",AA11&lt;&gt;"",AB11&lt;&gt;""),AB11,0))),SUM(Z11:AB11))</f>
        <v>0</v>
      </c>
      <c r="AD11" s="112" t="str">
        <f>+IFERROR(IF(#REF!="Porcentaje",IF(AND(COUNT(L11:N11)&gt;=0,COUNT(R11:T11)=0,COUNT(V11:X11)=0,COUNT(Z11:AB11)=0),O11,IF(AND(COUNT(L11:N11)&gt;=1,COUNT(R11:T11)&gt;=1,COUNT(V11:X11)=0,COUNT(Z11:AB11)=0),U11,IF(AND(COUNT(L11:N11)&gt;=1,COUNT(R11:T11)&gt;=1,COUNT(V11:X11)&gt;=1,COUNT(Z11:AB11)=0),Y11,IF(AND(COUNT(L11:N11)&gt;=1,COUNT(R11:T11)&gt;=1,COUNT(V11:X11)&gt;=1,COUNT(Z11:AB11)&gt;=1),AC11,"-")))),SUM(O11,U11,Y11,AC11)),"-")</f>
        <v>-</v>
      </c>
    </row>
    <row r="12" spans="2:30" ht="99.95" customHeight="1" thickBot="1" x14ac:dyDescent="0.3">
      <c r="B12" s="258"/>
      <c r="C12" s="118" t="s">
        <v>257</v>
      </c>
      <c r="D12" s="119" t="s">
        <v>258</v>
      </c>
      <c r="E12" s="120" t="s">
        <v>46</v>
      </c>
      <c r="F12" s="121">
        <v>1</v>
      </c>
      <c r="G12" s="121">
        <v>1</v>
      </c>
      <c r="H12" s="121">
        <v>1</v>
      </c>
      <c r="I12" s="121">
        <v>1</v>
      </c>
      <c r="J12" s="122" t="s">
        <v>10</v>
      </c>
      <c r="K12" s="128" t="s">
        <v>530</v>
      </c>
      <c r="L12" s="123">
        <v>1</v>
      </c>
      <c r="M12" s="123">
        <v>1</v>
      </c>
      <c r="N12" s="123">
        <v>1</v>
      </c>
      <c r="O12" s="183">
        <f>+IF($E12="Porcentaje",IF(AND(L12&lt;&gt;"",M12="",N12=""),L12,IF(AND(L12&lt;&gt;"",M12&lt;&gt;"",N12=""),M12,IF(AND(L12&lt;&gt;"",M12&lt;&gt;"",N12&lt;&gt;""),N12,0))),SUM(L12:N12))</f>
        <v>1</v>
      </c>
      <c r="P12" s="117" t="s">
        <v>525</v>
      </c>
      <c r="Q12" s="124">
        <f>+O12/F12</f>
        <v>1</v>
      </c>
      <c r="R12" s="123">
        <v>0</v>
      </c>
      <c r="S12" s="123">
        <v>0</v>
      </c>
      <c r="T12" s="123">
        <v>0</v>
      </c>
      <c r="U12" s="124">
        <f>+IF($E12="Porcentaje",IF(AND(R12&lt;&gt;"",S12="",T12=""),R12,IF(AND(R12&lt;&gt;"",S12&lt;&gt;"",T12=""),S12,IF(AND(R12&lt;&gt;"",S12&lt;&gt;"",T12&lt;&gt;""),T12,0))),SUM(R12:T12))</f>
        <v>0</v>
      </c>
      <c r="V12" s="123">
        <v>0</v>
      </c>
      <c r="W12" s="123">
        <v>0</v>
      </c>
      <c r="X12" s="123">
        <v>0</v>
      </c>
      <c r="Y12" s="124">
        <f>+IF($E12="Porcentaje",IF(AND(V12&lt;&gt;"",W12="",X12=""),V12,IF(AND(V12&lt;&gt;"",W12&lt;&gt;"",X12=""),W12,IF(AND(V12&lt;&gt;"",W12&lt;&gt;"",X12&lt;&gt;""),X12,0))),SUM(V12:X12))</f>
        <v>0</v>
      </c>
      <c r="Z12" s="123">
        <v>0</v>
      </c>
      <c r="AA12" s="123">
        <v>0</v>
      </c>
      <c r="AB12" s="123">
        <v>0</v>
      </c>
      <c r="AC12" s="124">
        <f>+IF($E12="Porcentaje",IF(AND(Z12&lt;&gt;"",AA12="",AB12=""),Z12,IF(AND(Z12&lt;&gt;"",AA12&lt;&gt;"",AB12=""),AA12,IF(AND(Z12&lt;&gt;"",AA12&lt;&gt;"",AB12&lt;&gt;""),AB12,0))),SUM(Z12:AB12))</f>
        <v>0</v>
      </c>
      <c r="AD12" s="112" t="str">
        <f>+IFERROR(IF(#REF!="Porcentaje",IF(AND(COUNT(L12:N12)&gt;=0,COUNT(R12:T12)=0,COUNT(V12:X12)=0,COUNT(Z12:AB12)=0),O12,IF(AND(COUNT(L12:N12)&gt;=1,COUNT(R12:T12)&gt;=1,COUNT(V12:X12)=0,COUNT(Z12:AB12)=0),U12,IF(AND(COUNT(L12:N12)&gt;=1,COUNT(R12:T12)&gt;=1,COUNT(V12:X12)&gt;=1,COUNT(Z12:AB12)=0),Y12,IF(AND(COUNT(L12:N12)&gt;=1,COUNT(R12:T12)&gt;=1,COUNT(V12:X12)&gt;=1,COUNT(Z12:AB12)&gt;=1),AC12,"-")))),SUM(O12,U12,Y12,AC12)),"-")</f>
        <v>-</v>
      </c>
    </row>
    <row r="13" spans="2:30" ht="99.95" customHeight="1" thickBot="1" x14ac:dyDescent="0.3">
      <c r="B13" s="258"/>
      <c r="C13" s="118" t="s">
        <v>259</v>
      </c>
      <c r="D13" s="119" t="s">
        <v>260</v>
      </c>
      <c r="E13" s="120" t="s">
        <v>9</v>
      </c>
      <c r="F13" s="125">
        <v>0</v>
      </c>
      <c r="G13" s="125">
        <v>0</v>
      </c>
      <c r="H13" s="125">
        <v>0</v>
      </c>
      <c r="I13" s="125">
        <v>1</v>
      </c>
      <c r="J13" s="126" t="s">
        <v>10</v>
      </c>
      <c r="K13" s="128" t="s">
        <v>531</v>
      </c>
      <c r="L13" s="123">
        <v>0</v>
      </c>
      <c r="M13" s="123">
        <v>0</v>
      </c>
      <c r="N13" s="123">
        <v>0</v>
      </c>
      <c r="O13" s="183">
        <f t="shared" ref="O13:O15" si="0">+IF($E13="Porcentaje",IF(AND(L13&lt;&gt;"",M13="",N13=""),L13,IF(AND(L13&lt;&gt;"",M13&lt;&gt;"",N13=""),M13,IF(AND(L13&lt;&gt;"",M13&lt;&gt;"",N13&lt;&gt;""),N13,0))),SUM(L13:N13))</f>
        <v>0</v>
      </c>
      <c r="P13" s="117" t="s">
        <v>526</v>
      </c>
      <c r="Q13" s="124" t="e">
        <f>+O13/F13</f>
        <v>#DIV/0!</v>
      </c>
      <c r="R13" s="123">
        <v>0</v>
      </c>
      <c r="S13" s="123">
        <v>0</v>
      </c>
      <c r="T13" s="123">
        <v>0</v>
      </c>
      <c r="U13" s="127">
        <f>+IF($E13="Porcentaje",IF(AND(R13&lt;&gt;"",S13="",T13=""),R13,IF(AND(R13&lt;&gt;"",S13&lt;&gt;"",T13=""),S13,IF(AND(R13&lt;&gt;"",S13&lt;&gt;"",T13&lt;&gt;""),T13,0))),SUM(R13:T13))</f>
        <v>0</v>
      </c>
      <c r="V13" s="123">
        <v>0</v>
      </c>
      <c r="W13" s="123">
        <v>0</v>
      </c>
      <c r="X13" s="123">
        <v>0</v>
      </c>
      <c r="Y13" s="127">
        <f>+IF($E13="Porcentaje",IF(AND(V13&lt;&gt;"",W13="",X13=""),V13,IF(AND(V13&lt;&gt;"",W13&lt;&gt;"",X13=""),W13,IF(AND(V13&lt;&gt;"",W13&lt;&gt;"",X13&lt;&gt;""),X13,0))),SUM(V13:X13))</f>
        <v>0</v>
      </c>
      <c r="Z13" s="123">
        <v>0</v>
      </c>
      <c r="AA13" s="123">
        <v>0</v>
      </c>
      <c r="AB13" s="123">
        <v>0</v>
      </c>
      <c r="AC13" s="127">
        <f>+IF($E13="Porcentaje",IF(AND(Z13&lt;&gt;"",AA13="",AB13=""),Z13,IF(AND(Z13&lt;&gt;"",AA13&lt;&gt;"",AB13=""),AA13,IF(AND(Z13&lt;&gt;"",AA13&lt;&gt;"",AB13&lt;&gt;""),AB13,0))),SUM(Z13:AB13))</f>
        <v>0</v>
      </c>
      <c r="AD13" s="113" t="str">
        <f>+IFERROR(IF(#REF!="Porcentaje",IF(AND(COUNT(L13:N13)&gt;=0,COUNT(R13:T13)=0,COUNT(V13:X13)=0,COUNT(Z13:AB13)=0),O13,IF(AND(COUNT(L13:N13)&gt;=1,COUNT(R13:T13)&gt;=1,COUNT(V13:X13)=0,COUNT(Z13:AB13)=0),U13,IF(AND(COUNT(L13:N13)&gt;=1,COUNT(R13:T13)&gt;=1,COUNT(V13:X13)&gt;=1,COUNT(Z13:AB13)=0),Y13,IF(AND(COUNT(L13:N13)&gt;=1,COUNT(R13:T13)&gt;=1,COUNT(V13:X13)&gt;=1,COUNT(Z13:AB13)&gt;=1),AC13,"-")))),SUM(O13,U13,Y13,AC13)),"-")</f>
        <v>-</v>
      </c>
    </row>
    <row r="14" spans="2:30" ht="99.95" customHeight="1" thickBot="1" x14ac:dyDescent="0.3">
      <c r="B14" s="258"/>
      <c r="C14" s="119" t="s">
        <v>261</v>
      </c>
      <c r="D14" s="119" t="s">
        <v>262</v>
      </c>
      <c r="E14" s="120" t="s">
        <v>46</v>
      </c>
      <c r="F14" s="121">
        <v>1</v>
      </c>
      <c r="G14" s="121">
        <v>1</v>
      </c>
      <c r="H14" s="121">
        <v>1</v>
      </c>
      <c r="I14" s="121">
        <v>1</v>
      </c>
      <c r="J14" s="122" t="s">
        <v>10</v>
      </c>
      <c r="K14" s="128" t="s">
        <v>532</v>
      </c>
      <c r="L14" s="123">
        <v>1</v>
      </c>
      <c r="M14" s="123">
        <v>1</v>
      </c>
      <c r="N14" s="123">
        <v>1</v>
      </c>
      <c r="O14" s="183">
        <f t="shared" si="0"/>
        <v>1</v>
      </c>
      <c r="P14" s="117" t="s">
        <v>527</v>
      </c>
      <c r="Q14" s="124">
        <f>+O14/F14</f>
        <v>1</v>
      </c>
      <c r="R14" s="123">
        <v>0</v>
      </c>
      <c r="S14" s="123">
        <v>0</v>
      </c>
      <c r="T14" s="123">
        <v>0</v>
      </c>
      <c r="U14" s="124">
        <f>+IF($E14="Porcentaje",IF(AND(R14&lt;&gt;"",S14="",T14=""),R14,IF(AND(R14&lt;&gt;"",S14&lt;&gt;"",T14=""),S14,IF(AND(R14&lt;&gt;"",S14&lt;&gt;"",T14&lt;&gt;""),T14,0))),SUM(R14:T14))</f>
        <v>0</v>
      </c>
      <c r="V14" s="123">
        <v>0</v>
      </c>
      <c r="W14" s="123">
        <v>0</v>
      </c>
      <c r="X14" s="123">
        <v>0</v>
      </c>
      <c r="Y14" s="124">
        <f>+IF($E14="Porcentaje",IF(AND(V14&lt;&gt;"",W14="",X14=""),V14,IF(AND(V14&lt;&gt;"",W14&lt;&gt;"",X14=""),W14,IF(AND(V14&lt;&gt;"",W14&lt;&gt;"",X14&lt;&gt;""),X14,0))),SUM(V14:X14))</f>
        <v>0</v>
      </c>
      <c r="Z14" s="123">
        <v>0</v>
      </c>
      <c r="AA14" s="123">
        <v>0</v>
      </c>
      <c r="AB14" s="123">
        <v>0</v>
      </c>
      <c r="AC14" s="124">
        <f>+IF($E14="Porcentaje",IF(AND(Z14&lt;&gt;"",AA14="",AB14=""),Z14,IF(AND(Z14&lt;&gt;"",AA14&lt;&gt;"",AB14=""),AA14,IF(AND(Z14&lt;&gt;"",AA14&lt;&gt;"",AB14&lt;&gt;""),AB14,0))),SUM(Z14:AB14))</f>
        <v>0</v>
      </c>
      <c r="AD14" s="112" t="str">
        <f>+IFERROR(IF(#REF!="Porcentaje",IF(AND(COUNT(L14:N14)&gt;=0,COUNT(R14:T14)=0,COUNT(V14:X14)=0,COUNT(Z14:AB14)=0),O14,IF(AND(COUNT(L14:N14)&gt;=1,COUNT(R14:T14)&gt;=1,COUNT(V14:X14)=0,COUNT(Z14:AB14)=0),U14,IF(AND(COUNT(L14:N14)&gt;=1,COUNT(R14:T14)&gt;=1,COUNT(V14:X14)&gt;=1,COUNT(Z14:AB14)=0),Y14,IF(AND(COUNT(L14:N14)&gt;=1,COUNT(R14:T14)&gt;=1,COUNT(V14:X14)&gt;=1,COUNT(Z14:AB14)&gt;=1),AC14,"-")))),SUM(O14,U14,Y14,AC14)),"-")</f>
        <v>-</v>
      </c>
    </row>
    <row r="15" spans="2:30" ht="99.95" customHeight="1" thickBot="1" x14ac:dyDescent="0.3">
      <c r="B15" s="117" t="s">
        <v>263</v>
      </c>
      <c r="C15" s="118" t="s">
        <v>264</v>
      </c>
      <c r="D15" s="119" t="s">
        <v>265</v>
      </c>
      <c r="E15" s="120" t="s">
        <v>46</v>
      </c>
      <c r="F15" s="121">
        <v>1</v>
      </c>
      <c r="G15" s="121">
        <v>1</v>
      </c>
      <c r="H15" s="121">
        <v>1</v>
      </c>
      <c r="I15" s="121">
        <v>1</v>
      </c>
      <c r="J15" s="122" t="s">
        <v>10</v>
      </c>
      <c r="K15" s="128" t="s">
        <v>533</v>
      </c>
      <c r="L15" s="123">
        <v>1</v>
      </c>
      <c r="M15" s="123">
        <v>1</v>
      </c>
      <c r="N15" s="123">
        <v>1</v>
      </c>
      <c r="O15" s="183">
        <f t="shared" si="0"/>
        <v>1</v>
      </c>
      <c r="P15" s="117" t="s">
        <v>528</v>
      </c>
      <c r="Q15" s="124">
        <f>+O15/F15</f>
        <v>1</v>
      </c>
      <c r="R15" s="123">
        <v>0</v>
      </c>
      <c r="S15" s="123">
        <v>0</v>
      </c>
      <c r="T15" s="123">
        <v>0</v>
      </c>
      <c r="U15" s="124">
        <f>+IF($E15="Porcentaje",IF(AND(R15&lt;&gt;"",S15="",T15=""),R15,IF(AND(R15&lt;&gt;"",S15&lt;&gt;"",T15=""),S15,IF(AND(R15&lt;&gt;"",S15&lt;&gt;"",T15&lt;&gt;""),T15,0))),SUM(R15:T15))</f>
        <v>0</v>
      </c>
      <c r="V15" s="123">
        <v>0</v>
      </c>
      <c r="W15" s="123">
        <v>0</v>
      </c>
      <c r="X15" s="123">
        <v>0</v>
      </c>
      <c r="Y15" s="124">
        <f>+IF($E15="Porcentaje",IF(AND(V15&lt;&gt;"",W15="",X15=""),V15,IF(AND(V15&lt;&gt;"",W15&lt;&gt;"",X15=""),W15,IF(AND(V15&lt;&gt;"",W15&lt;&gt;"",X15&lt;&gt;""),X15,0))),SUM(V15:X15))</f>
        <v>0</v>
      </c>
      <c r="Z15" s="123">
        <v>0</v>
      </c>
      <c r="AA15" s="123">
        <v>0</v>
      </c>
      <c r="AB15" s="123">
        <v>0</v>
      </c>
      <c r="AC15" s="124">
        <f>+IF($E15="Porcentaje",IF(AND(Z15&lt;&gt;"",AA15="",AB15=""),Z15,IF(AND(Z15&lt;&gt;"",AA15&lt;&gt;"",AB15=""),AA15,IF(AND(Z15&lt;&gt;"",AA15&lt;&gt;"",AB15&lt;&gt;""),AB15,0))),SUM(Z15:AB15))</f>
        <v>0</v>
      </c>
      <c r="AD15" s="112" t="str">
        <f>+IFERROR(IF(#REF!="Porcentaje",IF(AND(COUNT(L15:N15)&gt;=0,COUNT(R15:T15)=0,COUNT(V15:X15)=0,COUNT(Z15:AB15)=0),O15,IF(AND(COUNT(L15:N15)&gt;=1,COUNT(R15:T15)&gt;=1,COUNT(V15:X15)=0,COUNT(Z15:AB15)=0),U15,IF(AND(COUNT(L15:N15)&gt;=1,COUNT(R15:T15)&gt;=1,COUNT(V15:X15)&gt;=1,COUNT(Z15:AB15)=0),Y15,IF(AND(COUNT(L15:N15)&gt;=1,COUNT(R15:T15)&gt;=1,COUNT(V15:X15)&gt;=1,COUNT(Z15:AB15)&gt;=1),AC15,"-")))),SUM(O15,U15,Y15,AC15)),"-")</f>
        <v>-</v>
      </c>
    </row>
    <row r="18" spans="1:3" ht="18.75" hidden="1" x14ac:dyDescent="0.25">
      <c r="A18" s="12" t="s">
        <v>318</v>
      </c>
      <c r="B18" s="12" t="s">
        <v>320</v>
      </c>
      <c r="C18" s="12" t="s">
        <v>321</v>
      </c>
    </row>
    <row r="19" spans="1:3" ht="47.25" hidden="1" x14ac:dyDescent="0.25">
      <c r="A19" s="13" t="s">
        <v>332</v>
      </c>
      <c r="B19" s="13" t="s">
        <v>254</v>
      </c>
      <c r="C19" s="10">
        <f>+SUM(Q11:Q12,Q14)/3</f>
        <v>1</v>
      </c>
    </row>
    <row r="20" spans="1:3" ht="31.5" hidden="1" x14ac:dyDescent="0.25">
      <c r="A20" s="14" t="s">
        <v>332</v>
      </c>
      <c r="B20" s="14" t="s">
        <v>263</v>
      </c>
      <c r="C20" s="11">
        <f>+Q15</f>
        <v>1</v>
      </c>
    </row>
    <row r="21" spans="1:3" ht="19.5" hidden="1" thickBot="1" x14ac:dyDescent="0.3">
      <c r="A21" s="208" t="s">
        <v>322</v>
      </c>
      <c r="B21" s="208"/>
      <c r="C21" s="15">
        <f>+SUM(C19:C20)/2</f>
        <v>1</v>
      </c>
    </row>
    <row r="23" spans="1:3" ht="24.75" customHeight="1" x14ac:dyDescent="0.25"/>
  </sheetData>
  <mergeCells count="20">
    <mergeCell ref="B4:AB4"/>
    <mergeCell ref="B5:AB6"/>
    <mergeCell ref="B7:AB8"/>
    <mergeCell ref="B1:AB1"/>
    <mergeCell ref="B2:G2"/>
    <mergeCell ref="H2:X2"/>
    <mergeCell ref="Y2:AB2"/>
    <mergeCell ref="B3:AB3"/>
    <mergeCell ref="A21:B21"/>
    <mergeCell ref="Z9:AC9"/>
    <mergeCell ref="AD9:AD10"/>
    <mergeCell ref="B9:B10"/>
    <mergeCell ref="C9:J9"/>
    <mergeCell ref="B11:B14"/>
    <mergeCell ref="R9:U9"/>
    <mergeCell ref="V9:Y9"/>
    <mergeCell ref="Q9:Q10"/>
    <mergeCell ref="P9:P10"/>
    <mergeCell ref="L9:O9"/>
    <mergeCell ref="K9:K10"/>
  </mergeCells>
  <phoneticPr fontId="25" type="noConversion"/>
  <dataValidations count="2">
    <dataValidation type="list" allowBlank="1" showInputMessage="1" showErrorMessage="1" sqref="J11:J15" xr:uid="{DD241F11-B3A8-436B-B061-E06A2B6DE545}">
      <formula1>"A,B,C"</formula1>
      <formula2>0</formula2>
    </dataValidation>
    <dataValidation type="list" allowBlank="1" showInputMessage="1" showErrorMessage="1" sqref="E11:E15" xr:uid="{9FF6B1AB-9D09-44B9-A166-B52A813AC9F7}">
      <formula1>"Unidad,Porcentaje,Monetario"</formula1>
      <formula2>0</formula2>
    </dataValidation>
  </dataValidations>
  <pageMargins left="0.7" right="0.7" top="0.75" bottom="0.75" header="0.3" footer="0.3"/>
  <pageSetup scale="5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DC631-DA78-4523-8174-AAE3C3A2E700}">
  <sheetPr codeName="Hoja3">
    <pageSetUpPr fitToPage="1"/>
  </sheetPr>
  <dimension ref="A1:AD21"/>
  <sheetViews>
    <sheetView view="pageBreakPreview" topLeftCell="A2" zoomScale="60" zoomScaleNormal="70" workbookViewId="0">
      <selection activeCell="G10" sqref="G10"/>
    </sheetView>
  </sheetViews>
  <sheetFormatPr defaultColWidth="11.42578125" defaultRowHeight="15" x14ac:dyDescent="0.25"/>
  <cols>
    <col min="2" max="4" width="35.7109375" customWidth="1"/>
    <col min="5" max="5" width="15.28515625" customWidth="1"/>
    <col min="6" max="6" width="11" hidden="1" customWidth="1"/>
    <col min="7" max="7" width="12.5703125" customWidth="1"/>
    <col min="8" max="9" width="7" hidden="1" customWidth="1"/>
    <col min="10" max="10" width="14.85546875" customWidth="1"/>
    <col min="11" max="11" width="48" bestFit="1" customWidth="1"/>
    <col min="12" max="15" width="15.7109375" customWidth="1"/>
    <col min="16" max="16" width="25.7109375" bestFit="1" customWidth="1"/>
    <col min="17" max="17" width="8.5703125" hidden="1" customWidth="1"/>
    <col min="18" max="18" width="4.7109375" hidden="1" customWidth="1"/>
    <col min="19" max="19" width="5.42578125" hidden="1" customWidth="1"/>
    <col min="20" max="20" width="5" hidden="1" customWidth="1"/>
    <col min="21" max="21" width="7.28515625" hidden="1" customWidth="1"/>
    <col min="22" max="22" width="4.5703125" hidden="1" customWidth="1"/>
    <col min="23" max="23" width="6.42578125" hidden="1" customWidth="1"/>
    <col min="24" max="24" width="9.85546875" hidden="1" customWidth="1"/>
    <col min="25" max="26" width="7.28515625" hidden="1" customWidth="1"/>
    <col min="27" max="27" width="9.5703125" hidden="1" customWidth="1"/>
    <col min="28" max="28" width="8.7109375" hidden="1" customWidth="1"/>
    <col min="29" max="29" width="7.28515625" hidden="1" customWidth="1"/>
    <col min="30" max="30" width="9.7109375" hidden="1" customWidth="1"/>
  </cols>
  <sheetData>
    <row r="1" spans="2:30" ht="26.25" x14ac:dyDescent="0.25">
      <c r="B1" s="224" t="s">
        <v>388</v>
      </c>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1"/>
    </row>
    <row r="2" spans="2:30" ht="129.75" customHeight="1" x14ac:dyDescent="0.25">
      <c r="B2" s="225" t="s">
        <v>389</v>
      </c>
      <c r="C2" s="225"/>
      <c r="D2" s="225"/>
      <c r="E2" s="225"/>
      <c r="F2" s="225"/>
      <c r="G2" s="225"/>
      <c r="H2" s="225" t="s">
        <v>390</v>
      </c>
      <c r="I2" s="225"/>
      <c r="J2" s="225"/>
      <c r="K2" s="225"/>
      <c r="L2" s="225"/>
      <c r="M2" s="225"/>
      <c r="N2" s="225"/>
      <c r="O2" s="225"/>
      <c r="P2" s="225"/>
      <c r="Q2" s="225"/>
      <c r="R2" s="225"/>
      <c r="S2" s="225"/>
      <c r="T2" s="225"/>
      <c r="U2" s="225"/>
      <c r="V2" s="225"/>
      <c r="W2" s="225"/>
      <c r="X2" s="225"/>
      <c r="Y2" s="225" t="s">
        <v>391</v>
      </c>
      <c r="Z2" s="225"/>
      <c r="AA2" s="225"/>
      <c r="AB2" s="225"/>
      <c r="AC2" s="21"/>
    </row>
    <row r="3" spans="2:30" ht="26.25" x14ac:dyDescent="0.25">
      <c r="B3" s="226" t="s">
        <v>672</v>
      </c>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1"/>
    </row>
    <row r="4" spans="2:30" ht="15.75" x14ac:dyDescent="0.25">
      <c r="B4" s="222" t="s">
        <v>397</v>
      </c>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1"/>
    </row>
    <row r="5" spans="2:30" ht="15" customHeight="1" x14ac:dyDescent="0.25">
      <c r="B5" s="223" t="s">
        <v>393</v>
      </c>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1"/>
    </row>
    <row r="6" spans="2:30" ht="15" customHeight="1" x14ac:dyDescent="0.25">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1"/>
    </row>
    <row r="7" spans="2:30" x14ac:dyDescent="0.25">
      <c r="B7" s="223" t="s">
        <v>394</v>
      </c>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1"/>
    </row>
    <row r="8" spans="2:30" ht="15.75" thickBot="1" x14ac:dyDescent="0.3">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1"/>
    </row>
    <row r="9" spans="2:30" ht="15.75" customHeight="1" thickBot="1" x14ac:dyDescent="0.3">
      <c r="B9" s="210" t="s">
        <v>0</v>
      </c>
      <c r="C9" s="210" t="s">
        <v>1</v>
      </c>
      <c r="D9" s="210"/>
      <c r="E9" s="210"/>
      <c r="F9" s="215"/>
      <c r="G9" s="215"/>
      <c r="H9" s="215"/>
      <c r="I9" s="215"/>
      <c r="J9" s="210"/>
      <c r="K9" s="210" t="s">
        <v>404</v>
      </c>
      <c r="L9" s="209" t="s">
        <v>384</v>
      </c>
      <c r="M9" s="209"/>
      <c r="N9" s="209"/>
      <c r="O9" s="209"/>
      <c r="P9" s="210" t="s">
        <v>413</v>
      </c>
      <c r="Q9" s="33"/>
      <c r="R9" s="209" t="s">
        <v>52</v>
      </c>
      <c r="S9" s="209"/>
      <c r="T9" s="209"/>
      <c r="U9" s="209"/>
      <c r="V9" s="209" t="s">
        <v>53</v>
      </c>
      <c r="W9" s="209"/>
      <c r="X9" s="209"/>
      <c r="Y9" s="209"/>
      <c r="Z9" s="209" t="s">
        <v>54</v>
      </c>
      <c r="AA9" s="209"/>
      <c r="AB9" s="209"/>
      <c r="AC9" s="209"/>
      <c r="AD9" s="213" t="s">
        <v>179</v>
      </c>
    </row>
    <row r="10" spans="2:30" ht="39" thickBot="1" x14ac:dyDescent="0.3">
      <c r="B10" s="210"/>
      <c r="C10" s="22" t="s">
        <v>2</v>
      </c>
      <c r="D10" s="22" t="s">
        <v>3</v>
      </c>
      <c r="E10" s="22" t="s">
        <v>4</v>
      </c>
      <c r="F10" s="23" t="s">
        <v>395</v>
      </c>
      <c r="G10" s="23" t="s">
        <v>668</v>
      </c>
      <c r="H10" s="23" t="s">
        <v>312</v>
      </c>
      <c r="I10" s="23" t="s">
        <v>313</v>
      </c>
      <c r="J10" s="22" t="s">
        <v>5</v>
      </c>
      <c r="K10" s="210"/>
      <c r="L10" s="34" t="s">
        <v>669</v>
      </c>
      <c r="M10" s="34" t="s">
        <v>670</v>
      </c>
      <c r="N10" s="34" t="s">
        <v>671</v>
      </c>
      <c r="O10" s="24" t="s">
        <v>58</v>
      </c>
      <c r="P10" s="210"/>
      <c r="Q10" s="23" t="s">
        <v>314</v>
      </c>
      <c r="R10" s="34" t="s">
        <v>55</v>
      </c>
      <c r="S10" s="34" t="s">
        <v>56</v>
      </c>
      <c r="T10" s="34" t="s">
        <v>57</v>
      </c>
      <c r="U10" s="23" t="s">
        <v>58</v>
      </c>
      <c r="V10" s="34" t="s">
        <v>59</v>
      </c>
      <c r="W10" s="34" t="s">
        <v>60</v>
      </c>
      <c r="X10" s="34" t="s">
        <v>61</v>
      </c>
      <c r="Y10" s="23" t="s">
        <v>62</v>
      </c>
      <c r="Z10" s="34" t="s">
        <v>63</v>
      </c>
      <c r="AA10" s="34" t="s">
        <v>64</v>
      </c>
      <c r="AB10" s="34" t="s">
        <v>65</v>
      </c>
      <c r="AC10" s="23" t="s">
        <v>66</v>
      </c>
      <c r="AD10" s="213"/>
    </row>
    <row r="11" spans="2:30" ht="64.5" thickBot="1" x14ac:dyDescent="0.3">
      <c r="B11" s="27" t="s">
        <v>93</v>
      </c>
      <c r="C11" s="26" t="s">
        <v>94</v>
      </c>
      <c r="D11" s="26" t="s">
        <v>95</v>
      </c>
      <c r="E11" s="26" t="s">
        <v>9</v>
      </c>
      <c r="F11" s="41">
        <v>0</v>
      </c>
      <c r="G11" s="41">
        <v>1</v>
      </c>
      <c r="H11" s="41">
        <v>0</v>
      </c>
      <c r="I11" s="41">
        <v>1</v>
      </c>
      <c r="J11" s="29" t="s">
        <v>10</v>
      </c>
      <c r="K11" s="96" t="s">
        <v>434</v>
      </c>
      <c r="L11" s="42">
        <v>0</v>
      </c>
      <c r="M11" s="42">
        <v>1</v>
      </c>
      <c r="N11" s="42">
        <v>0</v>
      </c>
      <c r="O11" s="31">
        <f>+IF($E11="Porcentaje",IF(AND(L11&lt;&gt;"",M11="",N11=""),L11,IF(AND(L11&lt;&gt;"",M11&lt;&gt;"",N11=""),M11,IF(AND(L11&lt;&gt;"",M11&lt;&gt;"",N11&lt;&gt;""),N11,0))),SUM(L11:N11))</f>
        <v>1</v>
      </c>
      <c r="P11" s="97" t="s">
        <v>430</v>
      </c>
      <c r="Q11" s="44" t="e">
        <f>+P11/F11</f>
        <v>#VALUE!</v>
      </c>
      <c r="R11" s="42">
        <v>0</v>
      </c>
      <c r="S11" s="42">
        <v>0</v>
      </c>
      <c r="T11" s="42">
        <v>0</v>
      </c>
      <c r="U11" s="43">
        <f>+IF($E11="Porcentaje",IF(AND(R11&lt;&gt;"",S11="",T11=""),R11,IF(AND(R11&lt;&gt;"",S11&lt;&gt;"",T11=""),S11,IF(AND(R11&lt;&gt;"",S11&lt;&gt;"",T11&lt;&gt;""),T11,0))),SUM(R11:T11))</f>
        <v>0</v>
      </c>
      <c r="V11" s="42">
        <v>0</v>
      </c>
      <c r="W11" s="42">
        <v>0</v>
      </c>
      <c r="X11" s="42">
        <v>0</v>
      </c>
      <c r="Y11" s="43">
        <f>+IF($E11="Porcentaje",IF(AND(V11&lt;&gt;"",W11="",X11=""),V11,IF(AND(V11&lt;&gt;"",W11&lt;&gt;"",X11=""),W11,IF(AND(V11&lt;&gt;"",W11&lt;&gt;"",X11&lt;&gt;""),X11,0))),SUM(V11:X11))</f>
        <v>0</v>
      </c>
      <c r="Z11" s="42">
        <v>0</v>
      </c>
      <c r="AA11" s="42">
        <v>0</v>
      </c>
      <c r="AB11" s="42">
        <v>0</v>
      </c>
      <c r="AC11" s="43">
        <f>+IF($E11="Porcentaje",IF(AND(Z11&lt;&gt;"",AA11="",AB11=""),Z11,IF(AND(Z11&lt;&gt;"",AA11&lt;&gt;"",AB11=""),AA11,IF(AND(Z11&lt;&gt;"",AA11&lt;&gt;"",AB11&lt;&gt;""),AB11,0))),SUM(Z11:AB11))</f>
        <v>0</v>
      </c>
      <c r="AD11" s="40" t="str">
        <f>+IFERROR(IF(#REF!="Porcentaje",IF(AND(COUNT(L11:N11)&gt;=0,COUNT(R11:T11)=0,COUNT(V11:X11)=0,COUNT(Z11:AB11)=0),P11,IF(AND(COUNT(L11:N11)&gt;=1,COUNT(R11:T11)&gt;=1,COUNT(V11:X11)=0,COUNT(Z11:AB11)=0),U11,IF(AND(COUNT(L11:N11)&gt;=1,COUNT(R11:T11)&gt;=1,COUNT(V11:X11)&gt;=1,COUNT(Z11:AB11)=0),Y11,IF(AND(COUNT(L11:N11)&gt;=1,COUNT(R11:T11)&gt;=1,COUNT(V11:X11)&gt;=1,COUNT(Z11:AB11)&gt;=1),AC11,"-")))),SUM(P11,U11,Y11,AC11)),"-")</f>
        <v>-</v>
      </c>
    </row>
    <row r="12" spans="2:30" ht="77.25" thickBot="1" x14ac:dyDescent="0.3">
      <c r="B12" s="27" t="s">
        <v>96</v>
      </c>
      <c r="C12" s="26" t="s">
        <v>97</v>
      </c>
      <c r="D12" s="26" t="s">
        <v>98</v>
      </c>
      <c r="E12" s="26" t="s">
        <v>9</v>
      </c>
      <c r="F12" s="41">
        <v>3</v>
      </c>
      <c r="G12" s="41">
        <v>3</v>
      </c>
      <c r="H12" s="41">
        <v>3</v>
      </c>
      <c r="I12" s="41">
        <v>3</v>
      </c>
      <c r="J12" s="29" t="s">
        <v>20</v>
      </c>
      <c r="K12" s="96" t="s">
        <v>435</v>
      </c>
      <c r="L12" s="42">
        <v>1</v>
      </c>
      <c r="M12" s="42">
        <v>1</v>
      </c>
      <c r="N12" s="42">
        <v>1</v>
      </c>
      <c r="O12" s="31">
        <f t="shared" ref="O12:O14" si="0">+IF($E12="Porcentaje",IF(AND(L12&lt;&gt;"",M12="",N12=""),L12,IF(AND(L12&lt;&gt;"",M12&lt;&gt;"",N12=""),M12,IF(AND(L12&lt;&gt;"",M12&lt;&gt;"",N12&lt;&gt;""),N12,0))),SUM(L12:N12))</f>
        <v>3</v>
      </c>
      <c r="P12" s="98" t="s">
        <v>431</v>
      </c>
      <c r="Q12" s="44" t="e">
        <f t="shared" ref="Q12:Q14" si="1">+P12/F12</f>
        <v>#VALUE!</v>
      </c>
      <c r="R12" s="42">
        <v>0</v>
      </c>
      <c r="S12" s="42">
        <v>0</v>
      </c>
      <c r="T12" s="42">
        <v>0</v>
      </c>
      <c r="U12" s="43">
        <f>+IF($E12="Porcentaje",IF(AND(R12&lt;&gt;"",S12="",T12=""),R12,IF(AND(R12&lt;&gt;"",S12&lt;&gt;"",T12=""),S12,IF(AND(R12&lt;&gt;"",S12&lt;&gt;"",T12&lt;&gt;""),T12,0))),SUM(R12:T12))</f>
        <v>0</v>
      </c>
      <c r="V12" s="42">
        <v>0</v>
      </c>
      <c r="W12" s="42">
        <v>0</v>
      </c>
      <c r="X12" s="42">
        <v>0</v>
      </c>
      <c r="Y12" s="43">
        <f>+IF($E12="Porcentaje",IF(AND(V12&lt;&gt;"",W12="",X12=""),V12,IF(AND(V12&lt;&gt;"",W12&lt;&gt;"",X12=""),W12,IF(AND(V12&lt;&gt;"",W12&lt;&gt;"",X12&lt;&gt;""),X12,0))),SUM(V12:X12))</f>
        <v>0</v>
      </c>
      <c r="Z12" s="42">
        <v>0</v>
      </c>
      <c r="AA12" s="42">
        <v>0</v>
      </c>
      <c r="AB12" s="42">
        <v>0</v>
      </c>
      <c r="AC12" s="43">
        <f>+IF($E12="Porcentaje",IF(AND(Z12&lt;&gt;"",AA12="",AB12=""),Z12,IF(AND(Z12&lt;&gt;"",AA12&lt;&gt;"",AB12=""),AA12,IF(AND(Z12&lt;&gt;"",AA12&lt;&gt;"",AB12&lt;&gt;""),AB12,0))),SUM(Z12:AB12))</f>
        <v>0</v>
      </c>
      <c r="AD12" s="40" t="str">
        <f>+IFERROR(IF(#REF!="Porcentaje",IF(AND(COUNT(L12:N12)&gt;=0,COUNT(R12:T12)=0,COUNT(V12:X12)=0,COUNT(Z12:AB12)=0),P12,IF(AND(COUNT(L12:N12)&gt;=1,COUNT(R12:T12)&gt;=1,COUNT(V12:X12)=0,COUNT(Z12:AB12)=0),U12,IF(AND(COUNT(L12:N12)&gt;=1,COUNT(R12:T12)&gt;=1,COUNT(V12:X12)&gt;=1,COUNT(Z12:AB12)=0),Y12,IF(AND(COUNT(L12:N12)&gt;=1,COUNT(R12:T12)&gt;=1,COUNT(V12:X12)&gt;=1,COUNT(Z12:AB12)&gt;=1),AC12,"-")))),SUM(P12,U12,Y12,AC12)),"-")</f>
        <v>-</v>
      </c>
    </row>
    <row r="13" spans="2:30" ht="64.5" thickBot="1" x14ac:dyDescent="0.3">
      <c r="B13" s="218" t="s">
        <v>99</v>
      </c>
      <c r="C13" s="26" t="s">
        <v>100</v>
      </c>
      <c r="D13" s="26" t="s">
        <v>101</v>
      </c>
      <c r="E13" s="26" t="s">
        <v>9</v>
      </c>
      <c r="F13" s="41">
        <v>12</v>
      </c>
      <c r="G13" s="41">
        <v>12</v>
      </c>
      <c r="H13" s="41">
        <v>12</v>
      </c>
      <c r="I13" s="41">
        <v>12</v>
      </c>
      <c r="J13" s="29" t="s">
        <v>10</v>
      </c>
      <c r="K13" s="96" t="s">
        <v>436</v>
      </c>
      <c r="L13" s="42">
        <v>3</v>
      </c>
      <c r="M13" s="42">
        <v>4</v>
      </c>
      <c r="N13" s="42">
        <v>4</v>
      </c>
      <c r="O13" s="31">
        <f t="shared" si="0"/>
        <v>11</v>
      </c>
      <c r="P13" s="98" t="s">
        <v>432</v>
      </c>
      <c r="Q13" s="44" t="e">
        <f t="shared" si="1"/>
        <v>#VALUE!</v>
      </c>
      <c r="R13" s="42">
        <v>0</v>
      </c>
      <c r="S13" s="42">
        <v>0</v>
      </c>
      <c r="T13" s="42">
        <v>0</v>
      </c>
      <c r="U13" s="43">
        <f>+IF($E13="Porcentaje",IF(AND(R13&lt;&gt;"",S13="",T13=""),R13,IF(AND(R13&lt;&gt;"",S13&lt;&gt;"",T13=""),S13,IF(AND(R13&lt;&gt;"",S13&lt;&gt;"",T13&lt;&gt;""),T13,0))),SUM(R13:T13))</f>
        <v>0</v>
      </c>
      <c r="V13" s="42">
        <v>0</v>
      </c>
      <c r="W13" s="42">
        <v>0</v>
      </c>
      <c r="X13" s="42">
        <v>0</v>
      </c>
      <c r="Y13" s="43">
        <f>+IF($E13="Porcentaje",IF(AND(V13&lt;&gt;"",W13="",X13=""),V13,IF(AND(V13&lt;&gt;"",W13&lt;&gt;"",X13=""),W13,IF(AND(V13&lt;&gt;"",W13&lt;&gt;"",X13&lt;&gt;""),X13,0))),SUM(V13:X13))</f>
        <v>0</v>
      </c>
      <c r="Z13" s="42">
        <v>0</v>
      </c>
      <c r="AA13" s="42">
        <v>0</v>
      </c>
      <c r="AB13" s="42">
        <v>0</v>
      </c>
      <c r="AC13" s="43">
        <f>+IF($E13="Porcentaje",IF(AND(Z13&lt;&gt;"",AA13="",AB13=""),Z13,IF(AND(Z13&lt;&gt;"",AA13&lt;&gt;"",AB13=""),AA13,IF(AND(Z13&lt;&gt;"",AA13&lt;&gt;"",AB13&lt;&gt;""),AB13,0))),SUM(Z13:AB13))</f>
        <v>0</v>
      </c>
      <c r="AD13" s="40" t="str">
        <f>+IFERROR(IF(#REF!="Porcentaje",IF(AND(COUNT(L13:N13)&gt;=0,COUNT(R13:T13)=0,COUNT(V13:X13)=0,COUNT(Z13:AB13)=0),P13,IF(AND(COUNT(L13:N13)&gt;=1,COUNT(R13:T13)&gt;=1,COUNT(V13:X13)=0,COUNT(Z13:AB13)=0),U13,IF(AND(COUNT(L13:N13)&gt;=1,COUNT(R13:T13)&gt;=1,COUNT(V13:X13)&gt;=1,COUNT(Z13:AB13)=0),Y13,IF(AND(COUNT(L13:N13)&gt;=1,COUNT(R13:T13)&gt;=1,COUNT(V13:X13)&gt;=1,COUNT(Z13:AB13)&gt;=1),AC13,"-")))),SUM(P13,U13,Y13,AC13)),"-")</f>
        <v>-</v>
      </c>
    </row>
    <row r="14" spans="2:30" ht="51.75" thickBot="1" x14ac:dyDescent="0.3">
      <c r="B14" s="218"/>
      <c r="C14" s="26" t="s">
        <v>102</v>
      </c>
      <c r="D14" s="26" t="s">
        <v>95</v>
      </c>
      <c r="E14" s="26" t="s">
        <v>9</v>
      </c>
      <c r="F14" s="41">
        <v>3</v>
      </c>
      <c r="G14" s="41">
        <v>3</v>
      </c>
      <c r="H14" s="41">
        <v>3</v>
      </c>
      <c r="I14" s="41">
        <v>3</v>
      </c>
      <c r="J14" s="29" t="s">
        <v>20</v>
      </c>
      <c r="K14" s="96" t="s">
        <v>437</v>
      </c>
      <c r="L14" s="42">
        <v>4</v>
      </c>
      <c r="M14" s="42">
        <v>2</v>
      </c>
      <c r="N14" s="42">
        <v>5</v>
      </c>
      <c r="O14" s="31">
        <f t="shared" si="0"/>
        <v>11</v>
      </c>
      <c r="P14" s="98" t="s">
        <v>433</v>
      </c>
      <c r="Q14" s="44" t="e">
        <f t="shared" si="1"/>
        <v>#VALUE!</v>
      </c>
      <c r="R14" s="42">
        <v>0</v>
      </c>
      <c r="S14" s="42">
        <v>0</v>
      </c>
      <c r="T14" s="42">
        <v>0</v>
      </c>
      <c r="U14" s="43">
        <f>+IF($E14="Porcentaje",IF(AND(R14&lt;&gt;"",S14="",T14=""),R14,IF(AND(R14&lt;&gt;"",S14&lt;&gt;"",T14=""),S14,IF(AND(R14&lt;&gt;"",S14&lt;&gt;"",T14&lt;&gt;""),T14,0))),SUM(R14:T14))</f>
        <v>0</v>
      </c>
      <c r="V14" s="42">
        <v>0</v>
      </c>
      <c r="W14" s="42">
        <v>0</v>
      </c>
      <c r="X14" s="42">
        <v>0</v>
      </c>
      <c r="Y14" s="43">
        <f>+IF($E14="Porcentaje",IF(AND(V14&lt;&gt;"",W14="",X14=""),V14,IF(AND(V14&lt;&gt;"",W14&lt;&gt;"",X14=""),W14,IF(AND(V14&lt;&gt;"",W14&lt;&gt;"",X14&lt;&gt;""),X14,0))),SUM(V14:X14))</f>
        <v>0</v>
      </c>
      <c r="Z14" s="42">
        <v>0</v>
      </c>
      <c r="AA14" s="42">
        <v>0</v>
      </c>
      <c r="AB14" s="42">
        <v>0</v>
      </c>
      <c r="AC14" s="43">
        <f>+IF($E14="Porcentaje",IF(AND(Z14&lt;&gt;"",AA14="",AB14=""),Z14,IF(AND(Z14&lt;&gt;"",AA14&lt;&gt;"",AB14=""),AA14,IF(AND(Z14&lt;&gt;"",AA14&lt;&gt;"",AB14&lt;&gt;""),AB14,0))),SUM(Z14:AB14))</f>
        <v>0</v>
      </c>
      <c r="AD14" s="40" t="str">
        <f>+IFERROR(IF(#REF!="Porcentaje",IF(AND(COUNT(L14:N14)&gt;=0,COUNT(R14:T14)=0,COUNT(V14:X14)=0,COUNT(Z14:AB14)=0),P14,IF(AND(COUNT(L14:N14)&gt;=1,COUNT(R14:T14)&gt;=1,COUNT(V14:X14)=0,COUNT(Z14:AB14)=0),U14,IF(AND(COUNT(L14:N14)&gt;=1,COUNT(R14:T14)&gt;=1,COUNT(V14:X14)&gt;=1,COUNT(Z14:AB14)=0),Y14,IF(AND(COUNT(L14:N14)&gt;=1,COUNT(R14:T14)&gt;=1,COUNT(V14:X14)&gt;=1,COUNT(Z14:AB14)&gt;=1),AC14,"-")))),SUM(P14,U14,Y14,AC14)),"-")</f>
        <v>-</v>
      </c>
    </row>
    <row r="17" spans="1:3" ht="18.75" hidden="1" x14ac:dyDescent="0.25">
      <c r="A17" s="12" t="s">
        <v>318</v>
      </c>
      <c r="B17" s="12" t="s">
        <v>320</v>
      </c>
      <c r="C17" s="12" t="s">
        <v>321</v>
      </c>
    </row>
    <row r="18" spans="1:3" ht="75" hidden="1" x14ac:dyDescent="0.25">
      <c r="A18" t="s">
        <v>327</v>
      </c>
      <c r="B18" s="7" t="s">
        <v>93</v>
      </c>
      <c r="C18" s="8" t="e">
        <f>+Q11</f>
        <v>#VALUE!</v>
      </c>
    </row>
    <row r="19" spans="1:3" ht="47.25" hidden="1" x14ac:dyDescent="0.25">
      <c r="A19" s="13" t="s">
        <v>327</v>
      </c>
      <c r="B19" s="13" t="s">
        <v>96</v>
      </c>
      <c r="C19" s="10">
        <v>1</v>
      </c>
    </row>
    <row r="20" spans="1:3" ht="63" hidden="1" x14ac:dyDescent="0.25">
      <c r="A20" s="14" t="s">
        <v>327</v>
      </c>
      <c r="B20" s="14" t="s">
        <v>99</v>
      </c>
      <c r="C20" s="11">
        <v>1</v>
      </c>
    </row>
    <row r="21" spans="1:3" ht="19.5" hidden="1" thickBot="1" x14ac:dyDescent="0.3">
      <c r="A21" s="208" t="s">
        <v>322</v>
      </c>
      <c r="B21" s="208"/>
      <c r="C21" s="15">
        <f>+ (C19+C20)/2</f>
        <v>1</v>
      </c>
    </row>
  </sheetData>
  <mergeCells count="19">
    <mergeCell ref="B4:AB4"/>
    <mergeCell ref="B5:AB6"/>
    <mergeCell ref="B7:AB8"/>
    <mergeCell ref="B1:AB1"/>
    <mergeCell ref="B2:G2"/>
    <mergeCell ref="H2:X2"/>
    <mergeCell ref="Y2:AB2"/>
    <mergeCell ref="B3:AB3"/>
    <mergeCell ref="A21:B21"/>
    <mergeCell ref="Z9:AC9"/>
    <mergeCell ref="AD9:AD10"/>
    <mergeCell ref="B9:B10"/>
    <mergeCell ref="C9:J9"/>
    <mergeCell ref="B13:B14"/>
    <mergeCell ref="R9:U9"/>
    <mergeCell ref="V9:Y9"/>
    <mergeCell ref="L9:O9"/>
    <mergeCell ref="P9:P10"/>
    <mergeCell ref="K9:K10"/>
  </mergeCells>
  <phoneticPr fontId="25" type="noConversion"/>
  <dataValidations disablePrompts="1" count="2">
    <dataValidation type="list" allowBlank="1" showInputMessage="1" showErrorMessage="1" sqref="J11:J14" xr:uid="{0C3BAAD4-2A0F-4274-BD95-814F162D24B8}">
      <formula1>"A,B,C"</formula1>
    </dataValidation>
    <dataValidation type="list" allowBlank="1" showInputMessage="1" showErrorMessage="1" sqref="E11:E14" xr:uid="{35DEF49C-9E85-4BAB-BD81-A8E2B0B4E248}">
      <formula1>"Unidad,Porcentaje,Monetario"</formula1>
    </dataValidation>
  </dataValidations>
  <pageMargins left="0.7" right="0.7" top="0.75" bottom="0.75" header="0.3" footer="0.3"/>
  <pageSetup scale="4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18FD0-D670-4438-B35E-E2C179A409AB}">
  <sheetPr codeName="Hoja1">
    <pageSetUpPr fitToPage="1"/>
  </sheetPr>
  <dimension ref="A1:AD28"/>
  <sheetViews>
    <sheetView view="pageBreakPreview" topLeftCell="C1" zoomScale="80" zoomScaleNormal="60" zoomScaleSheetLayoutView="80" workbookViewId="0">
      <selection activeCell="J13" sqref="J13"/>
    </sheetView>
  </sheetViews>
  <sheetFormatPr defaultColWidth="11.42578125" defaultRowHeight="15" x14ac:dyDescent="0.25"/>
  <cols>
    <col min="1" max="1" width="18.7109375" bestFit="1" customWidth="1"/>
    <col min="2" max="2" width="35.7109375" customWidth="1"/>
    <col min="3" max="3" width="30.7109375" customWidth="1"/>
    <col min="4" max="4" width="35.7109375" customWidth="1"/>
    <col min="5" max="5" width="16.28515625" customWidth="1"/>
    <col min="6" max="6" width="14.42578125" hidden="1" customWidth="1"/>
    <col min="7" max="7" width="13.85546875" customWidth="1"/>
    <col min="8" max="9" width="7.28515625" hidden="1" customWidth="1"/>
    <col min="10" max="10" width="90.7109375" customWidth="1"/>
    <col min="11" max="11" width="15.7109375" customWidth="1"/>
    <col min="12" max="15" width="14.7109375" customWidth="1"/>
    <col min="16" max="16" width="38.7109375" bestFit="1" customWidth="1"/>
    <col min="17" max="17" width="12.7109375" style="6" hidden="1" customWidth="1"/>
    <col min="18" max="18" width="5.42578125" hidden="1" customWidth="1"/>
    <col min="19" max="19" width="6.85546875" hidden="1" customWidth="1"/>
    <col min="20" max="20" width="6" hidden="1" customWidth="1"/>
    <col min="21" max="21" width="8.5703125" hidden="1" customWidth="1"/>
    <col min="22" max="22" width="5.85546875" hidden="1" customWidth="1"/>
    <col min="23" max="23" width="7.42578125" hidden="1" customWidth="1"/>
    <col min="24" max="24" width="11.7109375" hidden="1" customWidth="1"/>
    <col min="25" max="25" width="8.5703125" hidden="1" customWidth="1"/>
    <col min="26" max="26" width="8.85546875" hidden="1" customWidth="1"/>
    <col min="27" max="27" width="11.7109375" hidden="1" customWidth="1"/>
    <col min="28" max="28" width="10.85546875" hidden="1" customWidth="1"/>
    <col min="29" max="29" width="8.5703125" hidden="1" customWidth="1"/>
    <col min="30" max="30" width="6.5703125" hidden="1" customWidth="1"/>
    <col min="31" max="31" width="27.28515625" bestFit="1" customWidth="1"/>
  </cols>
  <sheetData>
    <row r="1" spans="2:30" ht="26.25" x14ac:dyDescent="0.25">
      <c r="B1" s="224" t="s">
        <v>388</v>
      </c>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1"/>
    </row>
    <row r="2" spans="2:30" ht="101.25" customHeight="1" x14ac:dyDescent="0.25">
      <c r="B2" s="225" t="s">
        <v>389</v>
      </c>
      <c r="C2" s="225"/>
      <c r="D2" s="225"/>
      <c r="E2" s="225"/>
      <c r="F2" s="225"/>
      <c r="G2" s="225"/>
      <c r="H2" s="225" t="s">
        <v>390</v>
      </c>
      <c r="I2" s="225"/>
      <c r="J2" s="225"/>
      <c r="K2" s="225"/>
      <c r="L2" s="225"/>
      <c r="M2" s="225"/>
      <c r="N2" s="225"/>
      <c r="O2" s="225"/>
      <c r="P2" s="225"/>
      <c r="Q2" s="225"/>
      <c r="R2" s="225"/>
      <c r="S2" s="225"/>
      <c r="T2" s="225"/>
      <c r="U2" s="225"/>
      <c r="V2" s="225"/>
      <c r="W2" s="225"/>
      <c r="X2" s="225"/>
      <c r="Y2" s="225" t="s">
        <v>391</v>
      </c>
      <c r="Z2" s="225"/>
      <c r="AA2" s="225"/>
      <c r="AB2" s="225"/>
      <c r="AC2" s="21"/>
    </row>
    <row r="3" spans="2:30" ht="26.25" x14ac:dyDescent="0.25">
      <c r="B3" s="226" t="s">
        <v>672</v>
      </c>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1"/>
    </row>
    <row r="4" spans="2:30" ht="15.75" x14ac:dyDescent="0.25">
      <c r="B4" s="222" t="s">
        <v>392</v>
      </c>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1"/>
    </row>
    <row r="5" spans="2:30" ht="15" customHeight="1" x14ac:dyDescent="0.25">
      <c r="B5" s="223" t="s">
        <v>393</v>
      </c>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1"/>
    </row>
    <row r="6" spans="2:30" ht="15" customHeight="1" x14ac:dyDescent="0.25">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1"/>
    </row>
    <row r="7" spans="2:30" ht="15" customHeight="1" x14ac:dyDescent="0.25">
      <c r="B7" s="223" t="s">
        <v>394</v>
      </c>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1"/>
    </row>
    <row r="8" spans="2:30" ht="15.75" customHeight="1" thickBot="1" x14ac:dyDescent="0.3">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1"/>
    </row>
    <row r="9" spans="2:30" ht="16.5" customHeight="1" thickBot="1" x14ac:dyDescent="0.3">
      <c r="B9" s="210" t="s">
        <v>0</v>
      </c>
      <c r="C9" s="89" t="s">
        <v>1</v>
      </c>
      <c r="D9" s="89"/>
      <c r="E9" s="89"/>
      <c r="F9" s="90"/>
      <c r="G9" s="90"/>
      <c r="H9" s="90"/>
      <c r="I9" s="90"/>
      <c r="J9" s="210" t="s">
        <v>404</v>
      </c>
      <c r="K9" s="261" t="s">
        <v>384</v>
      </c>
      <c r="L9" s="262"/>
      <c r="M9" s="262"/>
      <c r="N9" s="262"/>
      <c r="O9" s="263"/>
      <c r="P9" s="210" t="s">
        <v>413</v>
      </c>
      <c r="Q9" s="260" t="s">
        <v>314</v>
      </c>
      <c r="R9" s="240" t="s">
        <v>52</v>
      </c>
      <c r="S9" s="240"/>
      <c r="T9" s="240"/>
      <c r="U9" s="240"/>
      <c r="V9" s="240" t="s">
        <v>53</v>
      </c>
      <c r="W9" s="240"/>
      <c r="X9" s="240"/>
      <c r="Y9" s="240"/>
      <c r="Z9" s="240" t="s">
        <v>54</v>
      </c>
      <c r="AA9" s="240"/>
      <c r="AB9" s="240"/>
      <c r="AC9" s="240"/>
      <c r="AD9" s="213" t="s">
        <v>179</v>
      </c>
    </row>
    <row r="10" spans="2:30" ht="32.25" thickBot="1" x14ac:dyDescent="0.3">
      <c r="B10" s="210"/>
      <c r="C10" s="22" t="s">
        <v>2</v>
      </c>
      <c r="D10" s="22" t="s">
        <v>3</v>
      </c>
      <c r="E10" s="22" t="s">
        <v>4</v>
      </c>
      <c r="F10" s="23" t="s">
        <v>395</v>
      </c>
      <c r="G10" s="23" t="s">
        <v>668</v>
      </c>
      <c r="H10" s="23" t="s">
        <v>312</v>
      </c>
      <c r="I10" s="23" t="s">
        <v>313</v>
      </c>
      <c r="J10" s="210"/>
      <c r="K10" s="22" t="s">
        <v>5</v>
      </c>
      <c r="L10" s="34" t="s">
        <v>669</v>
      </c>
      <c r="M10" s="34" t="s">
        <v>670</v>
      </c>
      <c r="N10" s="34" t="s">
        <v>671</v>
      </c>
      <c r="O10" s="24" t="s">
        <v>58</v>
      </c>
      <c r="P10" s="210"/>
      <c r="Q10" s="260"/>
      <c r="R10" s="25" t="s">
        <v>55</v>
      </c>
      <c r="S10" s="25" t="s">
        <v>56</v>
      </c>
      <c r="T10" s="25" t="s">
        <v>57</v>
      </c>
      <c r="U10" s="24" t="s">
        <v>58</v>
      </c>
      <c r="V10" s="25" t="s">
        <v>59</v>
      </c>
      <c r="W10" s="25" t="s">
        <v>60</v>
      </c>
      <c r="X10" s="25" t="s">
        <v>61</v>
      </c>
      <c r="Y10" s="24" t="s">
        <v>62</v>
      </c>
      <c r="Z10" s="25" t="s">
        <v>63</v>
      </c>
      <c r="AA10" s="25" t="s">
        <v>64</v>
      </c>
      <c r="AB10" s="25" t="s">
        <v>65</v>
      </c>
      <c r="AC10" s="24" t="s">
        <v>66</v>
      </c>
      <c r="AD10" s="213"/>
    </row>
    <row r="11" spans="2:30" ht="120" customHeight="1" thickBot="1" x14ac:dyDescent="0.3">
      <c r="B11" s="218" t="s">
        <v>67</v>
      </c>
      <c r="C11" s="27" t="s">
        <v>68</v>
      </c>
      <c r="D11" s="26" t="s">
        <v>69</v>
      </c>
      <c r="E11" s="26" t="s">
        <v>9</v>
      </c>
      <c r="F11" s="28">
        <v>0</v>
      </c>
      <c r="G11" s="28">
        <v>0</v>
      </c>
      <c r="H11" s="28">
        <v>6</v>
      </c>
      <c r="I11" s="28">
        <v>0</v>
      </c>
      <c r="J11" s="27" t="s">
        <v>423</v>
      </c>
      <c r="K11" s="29" t="s">
        <v>10</v>
      </c>
      <c r="L11" s="30">
        <v>0</v>
      </c>
      <c r="M11" s="30">
        <v>0</v>
      </c>
      <c r="N11" s="30">
        <v>0</v>
      </c>
      <c r="O11" s="31">
        <f>+IF($E12="Porcentaje",IF(AND(L11&lt;&gt;"",M11="",N11=""),L11,IF(AND(L11&lt;&gt;"",M11&lt;&gt;"",N11=""),M11,IF(AND(L11&lt;&gt;"",M11&lt;&gt;"",N11&lt;&gt;""),N11,0))),SUM(L11:N11))</f>
        <v>0</v>
      </c>
      <c r="P11" s="27" t="s">
        <v>414</v>
      </c>
      <c r="Q11" s="184" t="e">
        <f>+IF(O11/F11=0, "- ", O11/F11)</f>
        <v>#DIV/0!</v>
      </c>
      <c r="R11" s="30">
        <v>0</v>
      </c>
      <c r="S11" s="30">
        <v>0</v>
      </c>
      <c r="T11" s="30">
        <v>0</v>
      </c>
      <c r="U11" s="31">
        <f t="shared" ref="U11:U18" si="0">+IF($E12="Porcentaje",IF(AND(R11&lt;&gt;"",S11="",T11=""),R11,IF(AND(R11&lt;&gt;"",S11&lt;&gt;"",T11=""),S11,IF(AND(R11&lt;&gt;"",S11&lt;&gt;"",T11&lt;&gt;""),T11,0))),SUM(R11:T11))</f>
        <v>0</v>
      </c>
      <c r="V11" s="30">
        <v>0</v>
      </c>
      <c r="W11" s="30">
        <v>0</v>
      </c>
      <c r="X11" s="30">
        <v>0</v>
      </c>
      <c r="Y11" s="31">
        <f t="shared" ref="Y11:Y18" si="1">+IF($E12="Porcentaje",IF(AND(V11&lt;&gt;"",W11="",X11=""),V11,IF(AND(V11&lt;&gt;"",W11&lt;&gt;"",X11=""),W11,IF(AND(V11&lt;&gt;"",W11&lt;&gt;"",X11&lt;&gt;""),X11,0))),SUM(V11:X11))</f>
        <v>0</v>
      </c>
      <c r="Z11" s="30">
        <v>0</v>
      </c>
      <c r="AA11" s="30">
        <v>0</v>
      </c>
      <c r="AB11" s="30">
        <v>0</v>
      </c>
      <c r="AC11" s="31">
        <f t="shared" ref="AC11:AC18" si="2">+IF($E12="Porcentaje",IF(AND(Z11&lt;&gt;"",AA11="",AB11=""),Z11,IF(AND(Z11&lt;&gt;"",AA11&lt;&gt;"",AB11=""),AA11,IF(AND(Z11&lt;&gt;"",AA11&lt;&gt;"",AB11&lt;&gt;""),AB11,0))),SUM(Z11:AB11))</f>
        <v>0</v>
      </c>
      <c r="AD11" s="20" t="str">
        <f>+IFERROR(IF(#REF!="Porcentaje",IF(AND(COUNT(L11:N11)&gt;=0,COUNT(R11:T11)=0,COUNT(V11:X11)=0,COUNT(Z11:AB11)=0),O11,IF(AND(COUNT(L11:N11)&gt;=1,COUNT(R11:T11)&gt;=1,COUNT(V11:X11)=0,COUNT(Z11:AB11)=0),U11,IF(AND(COUNT(L11:N11)&gt;=1,COUNT(R11:T11)&gt;=1,COUNT(V11:X11)&gt;=1,COUNT(Z11:AB11)=0),Y11,IF(AND(COUNT(L11:N11)&gt;=1,COUNT(R11:T11)&gt;=1,COUNT(V11:X11)&gt;=1,COUNT(Z11:AB11)&gt;=1),AC11,"-")))),SUM(O11,U11,Y11,AC11)),"-")</f>
        <v>-</v>
      </c>
    </row>
    <row r="12" spans="2:30" ht="120" customHeight="1" x14ac:dyDescent="0.25">
      <c r="B12" s="218"/>
      <c r="C12" s="27" t="s">
        <v>68</v>
      </c>
      <c r="D12" s="26" t="s">
        <v>70</v>
      </c>
      <c r="E12" s="26" t="s">
        <v>9</v>
      </c>
      <c r="F12" s="28">
        <v>1</v>
      </c>
      <c r="G12" s="28">
        <v>1</v>
      </c>
      <c r="H12" s="28">
        <v>0</v>
      </c>
      <c r="I12" s="28">
        <v>1</v>
      </c>
      <c r="J12" s="27" t="s">
        <v>405</v>
      </c>
      <c r="K12" s="29" t="s">
        <v>10</v>
      </c>
      <c r="L12" s="30">
        <v>0</v>
      </c>
      <c r="M12" s="30">
        <v>0</v>
      </c>
      <c r="N12" s="30">
        <v>0</v>
      </c>
      <c r="O12" s="31">
        <f>+IF($E13="Porcentaje",IF(AND(L12&lt;&gt;"",M12="",N12=""),L12,IF(AND(L12&lt;&gt;"",M12&lt;&gt;"",N12=""),M12,IF(AND(L12&lt;&gt;"",M12&lt;&gt;"",N12&lt;&gt;""),N12,0))),SUM(L12:N12))</f>
        <v>0</v>
      </c>
      <c r="P12" s="27" t="s">
        <v>415</v>
      </c>
      <c r="Q12" s="188" t="str">
        <f>+IF(O12/F12=0, "- ", O12/F12)</f>
        <v xml:space="preserve">- </v>
      </c>
      <c r="R12" s="91">
        <v>0</v>
      </c>
      <c r="S12" s="91">
        <v>0</v>
      </c>
      <c r="T12" s="91">
        <v>0</v>
      </c>
      <c r="U12" s="92">
        <f t="shared" si="0"/>
        <v>0</v>
      </c>
      <c r="V12" s="91">
        <v>0</v>
      </c>
      <c r="W12" s="91">
        <v>0</v>
      </c>
      <c r="X12" s="91">
        <v>0</v>
      </c>
      <c r="Y12" s="92">
        <f t="shared" si="1"/>
        <v>0</v>
      </c>
      <c r="Z12" s="91">
        <v>0</v>
      </c>
      <c r="AA12" s="91">
        <v>0</v>
      </c>
      <c r="AB12" s="91">
        <v>0</v>
      </c>
      <c r="AC12" s="92">
        <f t="shared" si="2"/>
        <v>0</v>
      </c>
      <c r="AD12" s="93" t="str">
        <f>+IFERROR(IF(#REF!="Porcentaje",IF(AND(COUNT(L12:N12)&gt;=0,COUNT(R12:T12)=0,COUNT(V12:X12)=0,COUNT(Z12:AB12)=0),O12,IF(AND(COUNT(L12:N12)&gt;=1,COUNT(R12:T12)&gt;=1,COUNT(V12:X12)=0,COUNT(Z12:AB12)=0),U12,IF(AND(COUNT(L12:N12)&gt;=1,COUNT(R12:T12)&gt;=1,COUNT(V12:X12)&gt;=1,COUNT(Z12:AB12)=0),Y12,IF(AND(COUNT(L12:N12)&gt;=1,COUNT(R12:T12)&gt;=1,COUNT(V12:X12)&gt;=1,COUNT(Z12:AB12)&gt;=1),AC12,"-")))),SUM(O12,U12,Y12,AC12)),"-")</f>
        <v>-</v>
      </c>
    </row>
    <row r="13" spans="2:30" ht="120" customHeight="1" x14ac:dyDescent="0.25">
      <c r="B13" s="218"/>
      <c r="C13" s="27" t="s">
        <v>68</v>
      </c>
      <c r="D13" s="26" t="s">
        <v>71</v>
      </c>
      <c r="E13" s="26" t="s">
        <v>9</v>
      </c>
      <c r="F13" s="28">
        <v>1</v>
      </c>
      <c r="G13" s="28">
        <v>1</v>
      </c>
      <c r="H13" s="28">
        <v>1</v>
      </c>
      <c r="I13" s="28">
        <v>1</v>
      </c>
      <c r="J13" s="27" t="s">
        <v>406</v>
      </c>
      <c r="K13" s="29" t="s">
        <v>10</v>
      </c>
      <c r="L13" s="30">
        <v>0</v>
      </c>
      <c r="M13" s="30">
        <v>0</v>
      </c>
      <c r="N13" s="30">
        <v>0</v>
      </c>
      <c r="O13" s="31">
        <f>+IF($E14="Porcentaje",IF(AND(L13&lt;&gt;"",M13="",N13=""),L13,IF(AND(L13&lt;&gt;"",M13&lt;&gt;"",N13=""),M13,IF(AND(L13&lt;&gt;"",M13&lt;&gt;"",N13&lt;&gt;""),N13,0))),SUM(L13:N13))</f>
        <v>0</v>
      </c>
      <c r="P13" s="27" t="s">
        <v>416</v>
      </c>
      <c r="Q13" s="187" t="str">
        <f>+IF(O13/F13=0, "- ", O13/F13)</f>
        <v xml:space="preserve">- </v>
      </c>
      <c r="R13" s="185">
        <v>0</v>
      </c>
      <c r="S13" s="185">
        <v>0</v>
      </c>
      <c r="T13" s="185">
        <v>0</v>
      </c>
      <c r="U13" s="186">
        <f t="shared" si="0"/>
        <v>0</v>
      </c>
      <c r="V13" s="185">
        <v>0</v>
      </c>
      <c r="W13" s="185">
        <v>0</v>
      </c>
      <c r="X13" s="185">
        <v>0</v>
      </c>
      <c r="Y13" s="186">
        <f t="shared" si="1"/>
        <v>0</v>
      </c>
      <c r="Z13" s="185">
        <v>0</v>
      </c>
      <c r="AA13" s="185">
        <v>0</v>
      </c>
      <c r="AB13" s="185">
        <v>0</v>
      </c>
      <c r="AC13" s="186">
        <f t="shared" si="2"/>
        <v>0</v>
      </c>
      <c r="AD13" s="186" t="str">
        <f>+IFERROR(IF(#REF!="Porcentaje",IF(AND(COUNT(L13:N13)&gt;=0,COUNT(R13:T13)=0,COUNT(V13:X13)=0,COUNT(Z13:AB13)=0),O13,IF(AND(COUNT(L13:N13)&gt;=1,COUNT(R13:T13)&gt;=1,COUNT(V13:X13)=0,COUNT(Z13:AB13)=0),U13,IF(AND(COUNT(L13:N13)&gt;=1,COUNT(R13:T13)&gt;=1,COUNT(V13:X13)&gt;=1,COUNT(Z13:AB13)=0),Y13,IF(AND(COUNT(L13:N13)&gt;=1,COUNT(R13:T13)&gt;=1,COUNT(V13:X13)&gt;=1,COUNT(Z13:AB13)&gt;=1),AC13,"-")))),SUM(O13,U13,Y13,AC13)),"-")</f>
        <v>-</v>
      </c>
    </row>
    <row r="14" spans="2:30" ht="120" customHeight="1" x14ac:dyDescent="0.25">
      <c r="B14" s="218" t="s">
        <v>72</v>
      </c>
      <c r="C14" s="26" t="s">
        <v>73</v>
      </c>
      <c r="D14" s="26" t="s">
        <v>74</v>
      </c>
      <c r="E14" s="26" t="s">
        <v>9</v>
      </c>
      <c r="F14" s="28">
        <v>0</v>
      </c>
      <c r="G14" s="28">
        <v>3</v>
      </c>
      <c r="H14" s="28">
        <v>2</v>
      </c>
      <c r="I14" s="28">
        <v>0</v>
      </c>
      <c r="J14" s="27" t="s">
        <v>407</v>
      </c>
      <c r="K14" s="29" t="s">
        <v>10</v>
      </c>
      <c r="L14" s="30">
        <v>0</v>
      </c>
      <c r="M14" s="30">
        <v>100</v>
      </c>
      <c r="N14" s="30">
        <v>5</v>
      </c>
      <c r="O14" s="31">
        <f t="shared" ref="O14:O18" si="3">+IF($E15="Porcentaje",IF(AND(L14&lt;&gt;"",M14="",N14=""),L14,IF(AND(L14&lt;&gt;"",M14&lt;&gt;"",N14=""),M14,IF(AND(L14&lt;&gt;"",M14&lt;&gt;"",N14&lt;&gt;""),N14,0))),SUM(L14:N14))</f>
        <v>105</v>
      </c>
      <c r="P14" s="27" t="s">
        <v>417</v>
      </c>
      <c r="Q14" s="187" t="str">
        <f>+IFERROR(#REF!/F14, "- " )</f>
        <v xml:space="preserve">- </v>
      </c>
      <c r="R14" s="185">
        <v>0</v>
      </c>
      <c r="S14" s="185">
        <v>0</v>
      </c>
      <c r="T14" s="185">
        <v>0</v>
      </c>
      <c r="U14" s="186">
        <f t="shared" si="0"/>
        <v>0</v>
      </c>
      <c r="V14" s="185">
        <v>0</v>
      </c>
      <c r="W14" s="185">
        <v>0</v>
      </c>
      <c r="X14" s="185">
        <v>0</v>
      </c>
      <c r="Y14" s="186">
        <f t="shared" si="1"/>
        <v>0</v>
      </c>
      <c r="Z14" s="185">
        <v>0</v>
      </c>
      <c r="AA14" s="185">
        <v>0</v>
      </c>
      <c r="AB14" s="185">
        <v>0</v>
      </c>
      <c r="AC14" s="186">
        <f t="shared" si="2"/>
        <v>0</v>
      </c>
      <c r="AD14" s="186" t="str">
        <f>+IFERROR(IF(#REF!="Porcentaje",IF(AND(COUNT(L14:N14)&gt;=0,COUNT(R14:T14)=0,COUNT(V14:X14)=0,COUNT(Z14:AB14)=0),#REF!,IF(AND(COUNT(L14:N14)&gt;=1,COUNT(R14:T14)&gt;=1,COUNT(V14:X14)=0,COUNT(Z14:AB14)=0),U14,IF(AND(COUNT(L14:N14)&gt;=1,COUNT(R14:T14)&gt;=1,COUNT(V14:X14)&gt;=1,COUNT(Z14:AB14)=0),Y14,IF(AND(COUNT(L14:N14)&gt;=1,COUNT(R14:T14)&gt;=1,COUNT(V14:X14)&gt;=1,COUNT(Z14:AB14)&gt;=1),AC14,"-")))),SUM(#REF!,U14,Y14,AC14)),"-")</f>
        <v>-</v>
      </c>
    </row>
    <row r="15" spans="2:30" ht="120" customHeight="1" x14ac:dyDescent="0.25">
      <c r="B15" s="218"/>
      <c r="C15" s="26" t="s">
        <v>75</v>
      </c>
      <c r="D15" s="26" t="s">
        <v>76</v>
      </c>
      <c r="E15" s="26" t="s">
        <v>9</v>
      </c>
      <c r="F15" s="28">
        <v>0</v>
      </c>
      <c r="G15" s="28">
        <v>1</v>
      </c>
      <c r="H15" s="28">
        <v>0</v>
      </c>
      <c r="I15" s="28">
        <v>0</v>
      </c>
      <c r="J15" s="27" t="s">
        <v>408</v>
      </c>
      <c r="K15" s="29" t="s">
        <v>10</v>
      </c>
      <c r="L15" s="30">
        <v>0</v>
      </c>
      <c r="M15" s="30">
        <v>100</v>
      </c>
      <c r="N15" s="30">
        <v>0</v>
      </c>
      <c r="O15" s="31">
        <f t="shared" si="3"/>
        <v>100</v>
      </c>
      <c r="P15" s="27" t="s">
        <v>418</v>
      </c>
      <c r="Q15" s="187" t="str">
        <f>+IFERROR(#REF!/F15, "- " )</f>
        <v xml:space="preserve">- </v>
      </c>
      <c r="R15" s="185">
        <v>0</v>
      </c>
      <c r="S15" s="185">
        <v>0</v>
      </c>
      <c r="T15" s="185">
        <v>0</v>
      </c>
      <c r="U15" s="186">
        <f t="shared" si="0"/>
        <v>0</v>
      </c>
      <c r="V15" s="185">
        <v>0</v>
      </c>
      <c r="W15" s="185">
        <v>0</v>
      </c>
      <c r="X15" s="185">
        <v>0</v>
      </c>
      <c r="Y15" s="186">
        <f t="shared" si="1"/>
        <v>0</v>
      </c>
      <c r="Z15" s="185">
        <v>0</v>
      </c>
      <c r="AA15" s="185">
        <v>0</v>
      </c>
      <c r="AB15" s="185">
        <v>0</v>
      </c>
      <c r="AC15" s="186">
        <f t="shared" si="2"/>
        <v>0</v>
      </c>
      <c r="AD15" s="186" t="str">
        <f>+IFERROR(IF(#REF!="Porcentaje",IF(AND(COUNT(L15:N15)&gt;=0,COUNT(R15:T15)=0,COUNT(V15:X15)=0,COUNT(Z15:AB15)=0),#REF!,IF(AND(COUNT(L15:N15)&gt;=1,COUNT(R15:T15)&gt;=1,COUNT(V15:X15)=0,COUNT(Z15:AB15)=0),U15,IF(AND(COUNT(L15:N15)&gt;=1,COUNT(R15:T15)&gt;=1,COUNT(V15:X15)&gt;=1,COUNT(Z15:AB15)=0),Y15,IF(AND(COUNT(L15:N15)&gt;=1,COUNT(R15:T15)&gt;=1,COUNT(V15:X15)&gt;=1,COUNT(Z15:AB15)&gt;=1),AC15,"-")))),SUM(#REF!,U15,Y15,AC15)),"-")</f>
        <v>-</v>
      </c>
    </row>
    <row r="16" spans="2:30" ht="120" customHeight="1" x14ac:dyDescent="0.25">
      <c r="B16" s="27" t="s">
        <v>77</v>
      </c>
      <c r="C16" s="26" t="s">
        <v>78</v>
      </c>
      <c r="D16" s="26" t="s">
        <v>79</v>
      </c>
      <c r="E16" s="26" t="s">
        <v>9</v>
      </c>
      <c r="F16" s="28">
        <v>0</v>
      </c>
      <c r="G16" s="28">
        <v>0</v>
      </c>
      <c r="H16" s="28">
        <v>1</v>
      </c>
      <c r="I16" s="28">
        <v>0</v>
      </c>
      <c r="J16" s="27" t="s">
        <v>409</v>
      </c>
      <c r="K16" s="29" t="s">
        <v>10</v>
      </c>
      <c r="L16" s="30">
        <v>0</v>
      </c>
      <c r="M16" s="30">
        <v>0.66</v>
      </c>
      <c r="N16" s="30">
        <v>0</v>
      </c>
      <c r="O16" s="31">
        <f t="shared" si="3"/>
        <v>0.66</v>
      </c>
      <c r="P16" s="27" t="s">
        <v>419</v>
      </c>
      <c r="Q16" s="187" t="str">
        <f>+IFERROR(#REF!/F16, "- " )</f>
        <v xml:space="preserve">- </v>
      </c>
      <c r="R16" s="185">
        <v>0</v>
      </c>
      <c r="S16" s="185">
        <v>0</v>
      </c>
      <c r="T16" s="185">
        <v>0</v>
      </c>
      <c r="U16" s="186">
        <f t="shared" si="0"/>
        <v>0</v>
      </c>
      <c r="V16" s="185">
        <v>0</v>
      </c>
      <c r="W16" s="185">
        <v>0</v>
      </c>
      <c r="X16" s="185">
        <v>0</v>
      </c>
      <c r="Y16" s="186">
        <f t="shared" si="1"/>
        <v>0</v>
      </c>
      <c r="Z16" s="185">
        <v>0</v>
      </c>
      <c r="AA16" s="185">
        <v>0</v>
      </c>
      <c r="AB16" s="185">
        <v>0</v>
      </c>
      <c r="AC16" s="186">
        <f t="shared" si="2"/>
        <v>0</v>
      </c>
      <c r="AD16" s="186" t="str">
        <f>+IFERROR(IF(#REF!="Porcentaje",IF(AND(COUNT(L16:N16)&gt;=0,COUNT(R16:T16)=0,COUNT(V16:X16)=0,COUNT(Z16:AB16)=0),#REF!,IF(AND(COUNT(L16:N16)&gt;=1,COUNT(R16:T16)&gt;=1,COUNT(V16:X16)=0,COUNT(Z16:AB16)=0),U16,IF(AND(COUNT(L16:N16)&gt;=1,COUNT(R16:T16)&gt;=1,COUNT(V16:X16)&gt;=1,COUNT(Z16:AB16)=0),Y16,IF(AND(COUNT(L16:N16)&gt;=1,COUNT(R16:T16)&gt;=1,COUNT(V16:X16)&gt;=1,COUNT(Z16:AB16)&gt;=1),AC16,"-")))),SUM(#REF!,U16,Y16,AC16)),"-")</f>
        <v>-</v>
      </c>
    </row>
    <row r="17" spans="1:30" ht="120" customHeight="1" x14ac:dyDescent="0.25">
      <c r="B17" s="218" t="s">
        <v>80</v>
      </c>
      <c r="C17" s="27" t="s">
        <v>81</v>
      </c>
      <c r="D17" s="26" t="s">
        <v>82</v>
      </c>
      <c r="E17" s="26" t="s">
        <v>9</v>
      </c>
      <c r="F17" s="28">
        <v>0</v>
      </c>
      <c r="G17" s="28">
        <v>10</v>
      </c>
      <c r="H17" s="28">
        <v>0</v>
      </c>
      <c r="I17" s="28">
        <v>0</v>
      </c>
      <c r="J17" s="27" t="s">
        <v>410</v>
      </c>
      <c r="K17" s="29" t="s">
        <v>10</v>
      </c>
      <c r="L17" s="30">
        <v>10</v>
      </c>
      <c r="M17" s="30">
        <v>0</v>
      </c>
      <c r="N17" s="30">
        <v>10</v>
      </c>
      <c r="O17" s="31">
        <f t="shared" si="3"/>
        <v>20</v>
      </c>
      <c r="P17" s="27" t="s">
        <v>420</v>
      </c>
      <c r="Q17" s="187" t="str">
        <f>+IFERROR(#REF!/F17, "- " )</f>
        <v xml:space="preserve">- </v>
      </c>
      <c r="R17" s="185">
        <v>0</v>
      </c>
      <c r="S17" s="185">
        <v>0</v>
      </c>
      <c r="T17" s="185">
        <v>0</v>
      </c>
      <c r="U17" s="186">
        <f t="shared" si="0"/>
        <v>0</v>
      </c>
      <c r="V17" s="185">
        <v>0</v>
      </c>
      <c r="W17" s="185">
        <v>0</v>
      </c>
      <c r="X17" s="185">
        <v>0</v>
      </c>
      <c r="Y17" s="186">
        <f t="shared" si="1"/>
        <v>0</v>
      </c>
      <c r="Z17" s="185">
        <v>0</v>
      </c>
      <c r="AA17" s="185">
        <v>0</v>
      </c>
      <c r="AB17" s="185">
        <v>0</v>
      </c>
      <c r="AC17" s="186">
        <f t="shared" si="2"/>
        <v>0</v>
      </c>
      <c r="AD17" s="186" t="str">
        <f>+IFERROR(IF(#REF!="Porcentaje",IF(AND(COUNT(L17:N17)&gt;=0,COUNT(R17:T17)=0,COUNT(V17:X17)=0,COUNT(Z17:AB17)=0),#REF!,IF(AND(COUNT(L17:N17)&gt;=1,COUNT(R17:T17)&gt;=1,COUNT(V17:X17)=0,COUNT(Z17:AB17)=0),U17,IF(AND(COUNT(L17:N17)&gt;=1,COUNT(R17:T17)&gt;=1,COUNT(V17:X17)&gt;=1,COUNT(Z17:AB17)=0),Y17,IF(AND(COUNT(L17:N17)&gt;=1,COUNT(R17:T17)&gt;=1,COUNT(V17:X17)&gt;=1,COUNT(Z17:AB17)&gt;=1),AC17,"-")))),SUM(#REF!,U17,Y17,AC17)),"-")</f>
        <v>-</v>
      </c>
    </row>
    <row r="18" spans="1:30" ht="245.1" customHeight="1" x14ac:dyDescent="0.25">
      <c r="B18" s="218"/>
      <c r="C18" s="26" t="s">
        <v>83</v>
      </c>
      <c r="D18" s="26" t="s">
        <v>84</v>
      </c>
      <c r="E18" s="26" t="s">
        <v>9</v>
      </c>
      <c r="F18" s="28">
        <v>0</v>
      </c>
      <c r="G18" s="28">
        <v>0</v>
      </c>
      <c r="H18" s="28">
        <v>5</v>
      </c>
      <c r="I18" s="28">
        <v>0</v>
      </c>
      <c r="J18" s="94" t="s">
        <v>411</v>
      </c>
      <c r="K18" s="29" t="s">
        <v>10</v>
      </c>
      <c r="L18" s="30">
        <v>0</v>
      </c>
      <c r="M18" s="30">
        <v>0.66</v>
      </c>
      <c r="N18" s="30">
        <v>0</v>
      </c>
      <c r="O18" s="31">
        <f t="shared" si="3"/>
        <v>0.66</v>
      </c>
      <c r="P18" s="56" t="s">
        <v>421</v>
      </c>
      <c r="Q18" s="187" t="str">
        <f>+IFERROR(#REF!/F18, "- " )</f>
        <v xml:space="preserve">- </v>
      </c>
      <c r="R18" s="185">
        <v>0</v>
      </c>
      <c r="S18" s="185">
        <v>0</v>
      </c>
      <c r="T18" s="185">
        <v>0</v>
      </c>
      <c r="U18" s="186">
        <f t="shared" si="0"/>
        <v>0</v>
      </c>
      <c r="V18" s="185">
        <v>0</v>
      </c>
      <c r="W18" s="185">
        <v>0</v>
      </c>
      <c r="X18" s="185">
        <v>0</v>
      </c>
      <c r="Y18" s="186">
        <f t="shared" si="1"/>
        <v>0</v>
      </c>
      <c r="Z18" s="185">
        <v>0</v>
      </c>
      <c r="AA18" s="185">
        <v>0</v>
      </c>
      <c r="AB18" s="185">
        <v>0</v>
      </c>
      <c r="AC18" s="186">
        <f t="shared" si="2"/>
        <v>0</v>
      </c>
      <c r="AD18" s="186" t="str">
        <f>+IFERROR(IF(#REF!="Porcentaje",IF(AND(COUNT(L18:N18)&gt;=0,COUNT(R18:T18)=0,COUNT(V18:X18)=0,COUNT(Z18:AB18)=0),#REF!,IF(AND(COUNT(L18:N18)&gt;=1,COUNT(R18:T18)&gt;=1,COUNT(V18:X18)=0,COUNT(Z18:AB18)=0),U18,IF(AND(COUNT(L18:N18)&gt;=1,COUNT(R18:T18)&gt;=1,COUNT(V18:X18)&gt;=1,COUNT(Z18:AB18)=0),Y18,IF(AND(COUNT(L18:N18)&gt;=1,COUNT(R18:T18)&gt;=1,COUNT(V18:X18)&gt;=1,COUNT(Z18:AB18)&gt;=1),AC18,"-")))),SUM(#REF!,U18,Y18,AC18)),"-")</f>
        <v>-</v>
      </c>
    </row>
    <row r="19" spans="1:30" ht="120" customHeight="1" x14ac:dyDescent="0.25">
      <c r="B19" s="218"/>
      <c r="C19" s="27" t="s">
        <v>81</v>
      </c>
      <c r="D19" s="26" t="s">
        <v>85</v>
      </c>
      <c r="E19" s="26" t="s">
        <v>9</v>
      </c>
      <c r="F19" s="28">
        <v>0</v>
      </c>
      <c r="G19" s="28">
        <v>100</v>
      </c>
      <c r="H19" s="28">
        <v>130</v>
      </c>
      <c r="I19" s="28">
        <v>0</v>
      </c>
      <c r="J19" s="27" t="s">
        <v>412</v>
      </c>
      <c r="K19" s="29" t="s">
        <v>10</v>
      </c>
      <c r="L19" s="30">
        <v>100</v>
      </c>
      <c r="M19" s="30">
        <v>100</v>
      </c>
      <c r="N19" s="30">
        <v>100</v>
      </c>
      <c r="O19" s="31">
        <f>+IF(E18&lt;&gt;"Porcentaje",IF(AND(L19&lt;&gt;"",M19="",N19=""),L19,IF(AND(L19&lt;&gt;"",M19&lt;&gt;"",N19=""),M19,IF(AND(L19&lt;&gt;"",M19&lt;&gt;"",N19&lt;&gt;""),N19,0))),SUM(L19:N19))</f>
        <v>100</v>
      </c>
      <c r="P19" s="27" t="s">
        <v>422</v>
      </c>
      <c r="Q19" s="187" t="str">
        <f>+IFERROR(#REF!/F19, "- " )</f>
        <v xml:space="preserve">- </v>
      </c>
      <c r="R19" s="185">
        <v>0</v>
      </c>
      <c r="S19" s="185">
        <v>0</v>
      </c>
      <c r="T19" s="185">
        <v>0</v>
      </c>
      <c r="U19" s="186" t="e">
        <f>+IF(#REF!="Porcentaje",IF(AND(R19&lt;&gt;"",S19="",T19=""),R19,IF(AND(R19&lt;&gt;"",S19&lt;&gt;"",T19=""),S19,IF(AND(R19&lt;&gt;"",S19&lt;&gt;"",T19&lt;&gt;""),T19,0))),SUM(R19:T19))</f>
        <v>#REF!</v>
      </c>
      <c r="V19" s="185">
        <v>0</v>
      </c>
      <c r="W19" s="185">
        <v>0</v>
      </c>
      <c r="X19" s="185">
        <v>0</v>
      </c>
      <c r="Y19" s="186" t="e">
        <f>+IF(#REF!="Porcentaje",IF(AND(V19&lt;&gt;"",W19="",X19=""),V19,IF(AND(V19&lt;&gt;"",W19&lt;&gt;"",X19=""),W19,IF(AND(V19&lt;&gt;"",W19&lt;&gt;"",X19&lt;&gt;""),X19,0))),SUM(V19:X19))</f>
        <v>#REF!</v>
      </c>
      <c r="Z19" s="185">
        <v>0</v>
      </c>
      <c r="AA19" s="185">
        <v>0</v>
      </c>
      <c r="AB19" s="185">
        <v>0</v>
      </c>
      <c r="AC19" s="186" t="e">
        <f>+IF(#REF!="Porcentaje",IF(AND(Z19&lt;&gt;"",AA19="",AB19=""),Z19,IF(AND(Z19&lt;&gt;"",AA19&lt;&gt;"",AB19=""),AA19,IF(AND(Z19&lt;&gt;"",AA19&lt;&gt;"",AB19&lt;&gt;""),AB19,0))),SUM(Z19:AB19))</f>
        <v>#REF!</v>
      </c>
      <c r="AD19" s="186" t="str">
        <f>+IFERROR(IF(#REF!="Porcentaje",IF(AND(COUNT(L19:N19)&gt;=0,COUNT(R19:T19)=0,COUNT(V19:X19)=0,COUNT(Z19:AB19)=0),#REF!,IF(AND(COUNT(L19:N19)&gt;=1,COUNT(R19:T19)&gt;=1,COUNT(V19:X19)=0,COUNT(Z19:AB19)=0),U19,IF(AND(COUNT(L19:N19)&gt;=1,COUNT(R19:T19)&gt;=1,COUNT(V19:X19)&gt;=1,COUNT(Z19:AB19)=0),Y19,IF(AND(COUNT(L19:N19)&gt;=1,COUNT(R19:T19)&gt;=1,COUNT(V19:X19)&gt;=1,COUNT(Z19:AB19)&gt;=1),AC19,"-")))),SUM(#REF!,U19,Y19,AC19)),"-")</f>
        <v>-</v>
      </c>
    </row>
    <row r="20" spans="1:30" ht="15" hidden="1" customHeight="1" x14ac:dyDescent="0.3">
      <c r="L20" s="200">
        <v>0</v>
      </c>
    </row>
    <row r="21" spans="1:30" ht="18.75" hidden="1" customHeight="1" x14ac:dyDescent="0.3">
      <c r="A21" s="12" t="s">
        <v>318</v>
      </c>
      <c r="B21" s="12" t="s">
        <v>320</v>
      </c>
      <c r="C21" s="12" t="s">
        <v>321</v>
      </c>
      <c r="L21" s="200">
        <v>0</v>
      </c>
    </row>
    <row r="22" spans="1:30" ht="47.25" hidden="1" customHeight="1" x14ac:dyDescent="0.3">
      <c r="A22" s="13" t="s">
        <v>329</v>
      </c>
      <c r="B22" s="13" t="s">
        <v>67</v>
      </c>
      <c r="C22" s="10">
        <f>+SUM(Q12:Q13)/2</f>
        <v>0</v>
      </c>
      <c r="L22" s="200">
        <v>5</v>
      </c>
    </row>
    <row r="23" spans="1:30" ht="15" hidden="1" customHeight="1" x14ac:dyDescent="0.3">
      <c r="A23" s="13" t="s">
        <v>328</v>
      </c>
      <c r="B23" s="14" t="s">
        <v>72</v>
      </c>
      <c r="C23" s="11">
        <f>+SUM(Q14:Q15)/2</f>
        <v>0</v>
      </c>
      <c r="L23" s="200">
        <v>0</v>
      </c>
    </row>
    <row r="24" spans="1:30" ht="31.5" hidden="1" customHeight="1" x14ac:dyDescent="0.3">
      <c r="A24" s="14" t="s">
        <v>328</v>
      </c>
      <c r="B24" s="14" t="s">
        <v>77</v>
      </c>
      <c r="C24" s="10">
        <f t="shared" ref="C24:C25" si="4">+SUM(Q13:Q15)/3</f>
        <v>0</v>
      </c>
      <c r="L24" s="201">
        <v>0</v>
      </c>
    </row>
    <row r="25" spans="1:30" ht="15" hidden="1" customHeight="1" x14ac:dyDescent="0.3">
      <c r="A25" s="14"/>
      <c r="B25" s="14" t="s">
        <v>80</v>
      </c>
      <c r="C25" s="11">
        <f t="shared" si="4"/>
        <v>0</v>
      </c>
      <c r="L25" s="200">
        <v>10</v>
      </c>
    </row>
    <row r="26" spans="1:30" ht="19.5" hidden="1" customHeight="1" thickBot="1" x14ac:dyDescent="0.3">
      <c r="A26" s="208" t="s">
        <v>322</v>
      </c>
      <c r="B26" s="208"/>
      <c r="C26" s="15">
        <f>+C22</f>
        <v>0</v>
      </c>
      <c r="L26" s="201">
        <v>0</v>
      </c>
    </row>
    <row r="27" spans="1:30" ht="15" hidden="1" customHeight="1" x14ac:dyDescent="0.3">
      <c r="L27" s="200">
        <v>100</v>
      </c>
    </row>
    <row r="28" spans="1:30" hidden="1" x14ac:dyDescent="0.25"/>
  </sheetData>
  <mergeCells count="21">
    <mergeCell ref="B4:AB4"/>
    <mergeCell ref="B5:AB6"/>
    <mergeCell ref="B7:AB8"/>
    <mergeCell ref="B1:AB1"/>
    <mergeCell ref="B2:G2"/>
    <mergeCell ref="H2:X2"/>
    <mergeCell ref="Y2:AB2"/>
    <mergeCell ref="B3:AB3"/>
    <mergeCell ref="A26:B26"/>
    <mergeCell ref="V9:Y9"/>
    <mergeCell ref="Z9:AC9"/>
    <mergeCell ref="B17:B19"/>
    <mergeCell ref="AD9:AD10"/>
    <mergeCell ref="B9:B10"/>
    <mergeCell ref="Q9:Q10"/>
    <mergeCell ref="B11:B13"/>
    <mergeCell ref="B14:B15"/>
    <mergeCell ref="R9:U9"/>
    <mergeCell ref="J9:J10"/>
    <mergeCell ref="P9:P10"/>
    <mergeCell ref="K9:O9"/>
  </mergeCells>
  <phoneticPr fontId="25" type="noConversion"/>
  <dataValidations count="2">
    <dataValidation type="list" allowBlank="1" showInputMessage="1" showErrorMessage="1" sqref="K11:K19" xr:uid="{B80C4129-6D0F-4D54-A739-7B3F5CA905E8}">
      <formula1>"A,B,C"</formula1>
    </dataValidation>
    <dataValidation type="list" allowBlank="1" showInputMessage="1" showErrorMessage="1" sqref="E11:E19" xr:uid="{816FC11F-88B1-4BA0-9452-E7A1FC1B821B}">
      <formula1>"Unidad,Porcentaje,Monetario"</formula1>
    </dataValidation>
  </dataValidations>
  <printOptions horizontalCentered="1"/>
  <pageMargins left="0.7" right="0.7" top="0.75" bottom="0.75" header="0.3" footer="0.3"/>
  <pageSetup scale="3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Dirección de Gestión de Program</vt:lpstr>
      <vt:lpstr>Dirección de Abastecimiento, Di</vt:lpstr>
      <vt:lpstr>Dirección Administrativa Financ</vt:lpstr>
      <vt:lpstr>Departamento de Comunicaciones</vt:lpstr>
      <vt:lpstr> Departamento de Normas, Sistem</vt:lpstr>
      <vt:lpstr>Planificación y Desarrollo</vt:lpstr>
      <vt:lpstr>Departamento Jurídico.</vt:lpstr>
      <vt:lpstr> Dirección Ejecutiva</vt:lpstr>
      <vt:lpstr>Departamento de Tecnologías de </vt:lpstr>
      <vt:lpstr>Departamento de Seguridad Milit</vt:lpstr>
      <vt:lpstr> Dirección de Recursos Humanos</vt:lpstr>
      <vt:lpstr>Dirección de Comercialización</vt:lpstr>
      <vt:lpstr>Oficina de Acceso a la Informac</vt:lpstr>
      <vt:lpstr>Dirección Agropecuaria. Norma y</vt:lpstr>
      <vt:lpstr>'Departamento Jurídico.'!Print_Area</vt:lpstr>
      <vt:lpstr>'Dirección Agropecuaria. Norma y'!Print_Area</vt:lpstr>
      <vt:lpstr>'Oficina de Acceso a la Informac'!Print_Area</vt:lpstr>
      <vt:lpstr>'Planificación y Desarrollo'!Print_Area</vt:lpstr>
      <vt:lpstr>' Departamento de Normas, Sistem'!Print_Titles</vt:lpstr>
      <vt:lpstr>' Dirección de Recursos Humanos'!Print_Titles</vt:lpstr>
      <vt:lpstr>'Departamento de Comunicaciones'!Print_Titles</vt:lpstr>
      <vt:lpstr>'Dirección Administrativa Financ'!Print_Titles</vt:lpstr>
      <vt:lpstr>'Dirección Agropecuaria. Norma y'!Print_Titles</vt:lpstr>
      <vt:lpstr>'Planificación y Desarrollo'!Print_Titles</vt:lpstr>
    </vt:vector>
  </TitlesOfParts>
  <Company>Windows 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Ysabel Pena Ventura</dc:creator>
  <cp:lastModifiedBy>Jesus ivan ruiz de la cruz</cp:lastModifiedBy>
  <cp:lastPrinted>2024-07-18T15:50:57Z</cp:lastPrinted>
  <dcterms:created xsi:type="dcterms:W3CDTF">2024-04-05T13:19:37Z</dcterms:created>
  <dcterms:modified xsi:type="dcterms:W3CDTF">2024-07-18T16:13:43Z</dcterms:modified>
</cp:coreProperties>
</file>