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03C9FCBE-72E0-4742-AD4B-DEAAC5AD17B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jecucion " sheetId="5" r:id="rId1"/>
    <sheet name="P1 Presupuesto Aprobado-Ejec" sheetId="6" r:id="rId2"/>
  </sheets>
  <definedNames>
    <definedName name="_xlnm.Print_Area" localSheetId="0">'Ejecucion '!$A$1:$N$102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6" l="1"/>
  <c r="C85" i="6"/>
  <c r="C29" i="6"/>
  <c r="P81" i="6"/>
  <c r="N58" i="5"/>
  <c r="N18" i="5"/>
  <c r="N12" i="5"/>
  <c r="N13" i="5"/>
  <c r="L12" i="5"/>
  <c r="P78" i="6"/>
  <c r="P77" i="6"/>
  <c r="P76" i="6"/>
  <c r="P55" i="6"/>
  <c r="N84" i="6"/>
  <c r="N83" i="6"/>
  <c r="N82" i="6"/>
  <c r="N81" i="6"/>
  <c r="N79" i="6"/>
  <c r="N78" i="6"/>
  <c r="N75" i="6"/>
  <c r="N74" i="6"/>
  <c r="N73" i="6"/>
  <c r="N72" i="6"/>
  <c r="N71" i="6"/>
  <c r="N70" i="6"/>
  <c r="N69" i="6"/>
  <c r="N68" i="6"/>
  <c r="N67" i="6"/>
  <c r="N66" i="6"/>
  <c r="N65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7" i="6"/>
  <c r="N36" i="6"/>
  <c r="N35" i="6"/>
  <c r="N34" i="6"/>
  <c r="N33" i="6"/>
  <c r="N32" i="6"/>
  <c r="N31" i="6"/>
  <c r="N30" i="6"/>
  <c r="N29" i="6"/>
  <c r="N27" i="6"/>
  <c r="N26" i="6"/>
  <c r="N25" i="6"/>
  <c r="N24" i="6"/>
  <c r="N23" i="6"/>
  <c r="N22" i="6"/>
  <c r="N21" i="6"/>
  <c r="N20" i="6"/>
  <c r="N19" i="6"/>
  <c r="N17" i="6"/>
  <c r="N16" i="6"/>
  <c r="N15" i="6"/>
  <c r="N14" i="6"/>
  <c r="N13" i="6"/>
  <c r="L37" i="5"/>
  <c r="N38" i="6" s="1"/>
  <c r="K37" i="5"/>
  <c r="J37" i="5"/>
  <c r="I37" i="5"/>
  <c r="L27" i="5"/>
  <c r="N28" i="6" s="1"/>
  <c r="L17" i="5"/>
  <c r="N18" i="6" s="1"/>
  <c r="L11" i="5"/>
  <c r="N12" i="6" s="1"/>
  <c r="L79" i="5"/>
  <c r="N80" i="6" s="1"/>
  <c r="L76" i="5"/>
  <c r="N77" i="6" s="1"/>
  <c r="L75" i="5"/>
  <c r="N76" i="6" s="1"/>
  <c r="M84" i="6" l="1"/>
  <c r="M83" i="6"/>
  <c r="M82" i="6"/>
  <c r="M81" i="6"/>
  <c r="M79" i="6"/>
  <c r="M78" i="6"/>
  <c r="M75" i="6"/>
  <c r="M74" i="6"/>
  <c r="M73" i="6"/>
  <c r="M72" i="6"/>
  <c r="M71" i="6"/>
  <c r="M70" i="6"/>
  <c r="M69" i="6"/>
  <c r="M68" i="6"/>
  <c r="M67" i="6"/>
  <c r="M66" i="6"/>
  <c r="M65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7" i="6"/>
  <c r="M26" i="6"/>
  <c r="M25" i="6"/>
  <c r="M24" i="6"/>
  <c r="M23" i="6"/>
  <c r="M22" i="6"/>
  <c r="M21" i="6"/>
  <c r="M20" i="6"/>
  <c r="M19" i="6"/>
  <c r="M17" i="6"/>
  <c r="M16" i="6"/>
  <c r="M15" i="6"/>
  <c r="M14" i="6"/>
  <c r="M13" i="6"/>
  <c r="K63" i="5"/>
  <c r="K76" i="5"/>
  <c r="K75" i="5"/>
  <c r="K79" i="5"/>
  <c r="K27" i="5"/>
  <c r="K17" i="5"/>
  <c r="K11" i="5"/>
  <c r="N28" i="5"/>
  <c r="P29" i="6" s="1"/>
  <c r="C27" i="5"/>
  <c r="D27" i="5"/>
  <c r="E27" i="5"/>
  <c r="F27" i="5"/>
  <c r="G27" i="5"/>
  <c r="H27" i="5"/>
  <c r="I27" i="5"/>
  <c r="J76" i="5"/>
  <c r="J75" i="5"/>
  <c r="M18" i="6" l="1"/>
  <c r="M80" i="6"/>
  <c r="M64" i="6"/>
  <c r="K84" i="5"/>
  <c r="M12" i="6"/>
  <c r="M28" i="6"/>
  <c r="M76" i="6"/>
  <c r="M77" i="6"/>
  <c r="L84" i="6"/>
  <c r="L83" i="6"/>
  <c r="L82" i="6"/>
  <c r="L81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5" i="6"/>
  <c r="L34" i="6"/>
  <c r="L33" i="6"/>
  <c r="L32" i="6"/>
  <c r="L31" i="6"/>
  <c r="L30" i="6"/>
  <c r="L29" i="6"/>
  <c r="L27" i="6"/>
  <c r="L26" i="6"/>
  <c r="L25" i="6"/>
  <c r="L24" i="6"/>
  <c r="L23" i="6"/>
  <c r="L22" i="6"/>
  <c r="L21" i="6"/>
  <c r="L20" i="6"/>
  <c r="L19" i="6"/>
  <c r="L17" i="6"/>
  <c r="L16" i="6"/>
  <c r="L15" i="6"/>
  <c r="L14" i="6"/>
  <c r="L13" i="6"/>
  <c r="J79" i="5"/>
  <c r="J27" i="5"/>
  <c r="J17" i="5"/>
  <c r="I77" i="6"/>
  <c r="B3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1" i="6"/>
  <c r="K82" i="6"/>
  <c r="K83" i="6"/>
  <c r="K84" i="6"/>
  <c r="I17" i="5"/>
  <c r="I79" i="5"/>
  <c r="I12" i="5"/>
  <c r="M85" i="6" l="1"/>
  <c r="N27" i="5"/>
  <c r="P28" i="6" s="1"/>
  <c r="L80" i="6"/>
  <c r="K13" i="6"/>
  <c r="K18" i="6"/>
  <c r="K80" i="6"/>
  <c r="L18" i="6"/>
  <c r="L28" i="6"/>
  <c r="I84" i="5"/>
  <c r="I11" i="5"/>
  <c r="J29" i="6"/>
  <c r="K12" i="6" l="1"/>
  <c r="H11" i="5"/>
  <c r="N80" i="5"/>
  <c r="N72" i="5"/>
  <c r="P73" i="6" s="1"/>
  <c r="N38" i="5"/>
  <c r="P39" i="6" s="1"/>
  <c r="N36" i="5"/>
  <c r="P37" i="6" s="1"/>
  <c r="N34" i="5"/>
  <c r="P35" i="6" s="1"/>
  <c r="N32" i="5"/>
  <c r="P33" i="6" s="1"/>
  <c r="N30" i="5"/>
  <c r="P31" i="6" s="1"/>
  <c r="N29" i="5"/>
  <c r="P30" i="6" s="1"/>
  <c r="N26" i="5"/>
  <c r="P27" i="6" s="1"/>
  <c r="N25" i="5"/>
  <c r="P26" i="6" s="1"/>
  <c r="N24" i="5"/>
  <c r="P25" i="6" s="1"/>
  <c r="N23" i="5"/>
  <c r="P24" i="6" s="1"/>
  <c r="N22" i="5"/>
  <c r="P23" i="6" s="1"/>
  <c r="N21" i="5"/>
  <c r="P22" i="6" s="1"/>
  <c r="N20" i="5"/>
  <c r="P21" i="6" s="1"/>
  <c r="N19" i="5"/>
  <c r="P20" i="6" s="1"/>
  <c r="P19" i="6"/>
  <c r="N16" i="5"/>
  <c r="P17" i="6" s="1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30" i="6"/>
  <c r="J31" i="6"/>
  <c r="J32" i="6"/>
  <c r="J33" i="6"/>
  <c r="J34" i="6"/>
  <c r="J35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3" i="6"/>
  <c r="J74" i="6"/>
  <c r="J75" i="6"/>
  <c r="J76" i="6"/>
  <c r="J77" i="6"/>
  <c r="J78" i="6"/>
  <c r="J79" i="6"/>
  <c r="J81" i="6"/>
  <c r="J82" i="6"/>
  <c r="J83" i="6"/>
  <c r="J84" i="6"/>
  <c r="G71" i="5"/>
  <c r="H71" i="5"/>
  <c r="H79" i="5"/>
  <c r="H37" i="5"/>
  <c r="H17" i="5"/>
  <c r="K85" i="6"/>
  <c r="J11" i="5"/>
  <c r="M11" i="5"/>
  <c r="M84" i="5" s="1"/>
  <c r="J12" i="6" l="1"/>
  <c r="J38" i="6"/>
  <c r="J80" i="6"/>
  <c r="J18" i="6"/>
  <c r="J72" i="6"/>
  <c r="O85" i="6"/>
  <c r="J84" i="5"/>
  <c r="L12" i="6"/>
  <c r="J28" i="6"/>
  <c r="H84" i="5"/>
  <c r="J85" i="6" l="1"/>
  <c r="L85" i="6"/>
  <c r="I37" i="6" l="1"/>
  <c r="B13" i="6" l="1"/>
  <c r="I19" i="6" l="1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70" i="6"/>
  <c r="I71" i="6"/>
  <c r="I72" i="6"/>
  <c r="I73" i="6"/>
  <c r="I74" i="6"/>
  <c r="I75" i="6"/>
  <c r="I78" i="6"/>
  <c r="I79" i="6"/>
  <c r="I81" i="6"/>
  <c r="I82" i="6"/>
  <c r="I84" i="6"/>
  <c r="I14" i="6"/>
  <c r="I15" i="6"/>
  <c r="I16" i="6"/>
  <c r="I17" i="6"/>
  <c r="G68" i="5"/>
  <c r="G75" i="5"/>
  <c r="G82" i="5"/>
  <c r="G37" i="5"/>
  <c r="G79" i="5"/>
  <c r="G12" i="5"/>
  <c r="I28" i="6"/>
  <c r="G17" i="5"/>
  <c r="F12" i="5"/>
  <c r="G11" i="5" l="1"/>
  <c r="G84" i="5" s="1"/>
  <c r="I69" i="6"/>
  <c r="I18" i="6"/>
  <c r="I80" i="6"/>
  <c r="I38" i="6"/>
  <c r="I83" i="6"/>
  <c r="I76" i="6"/>
  <c r="I13" i="6"/>
  <c r="I85" i="6" l="1"/>
  <c r="I12" i="6"/>
  <c r="F11" i="5"/>
  <c r="F53" i="5"/>
  <c r="B84" i="5"/>
  <c r="D85" i="6" l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5" i="6"/>
  <c r="H66" i="6"/>
  <c r="H67" i="6"/>
  <c r="H68" i="6"/>
  <c r="H70" i="6"/>
  <c r="H71" i="6"/>
  <c r="H73" i="6"/>
  <c r="H74" i="6"/>
  <c r="H75" i="6"/>
  <c r="H78" i="6"/>
  <c r="H79" i="6"/>
  <c r="H81" i="6"/>
  <c r="H82" i="6"/>
  <c r="H84" i="6"/>
  <c r="H12" i="6"/>
  <c r="F68" i="5"/>
  <c r="F82" i="5"/>
  <c r="F79" i="5"/>
  <c r="F76" i="5"/>
  <c r="F71" i="5"/>
  <c r="F37" i="5"/>
  <c r="H28" i="6"/>
  <c r="F17" i="5"/>
  <c r="F75" i="5" l="1"/>
  <c r="H72" i="6"/>
  <c r="H38" i="6"/>
  <c r="H80" i="6"/>
  <c r="H83" i="6"/>
  <c r="F63" i="5"/>
  <c r="H69" i="6"/>
  <c r="H77" i="6"/>
  <c r="H18" i="6"/>
  <c r="F84" i="5" l="1"/>
  <c r="H64" i="6"/>
  <c r="H76" i="6"/>
  <c r="E12" i="5"/>
  <c r="E13" i="5"/>
  <c r="H85" i="6" l="1"/>
  <c r="G82" i="6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8" i="6"/>
  <c r="G79" i="6"/>
  <c r="G81" i="6"/>
  <c r="G84" i="6"/>
  <c r="E82" i="5"/>
  <c r="E79" i="5"/>
  <c r="E76" i="5"/>
  <c r="E71" i="5"/>
  <c r="E68" i="5"/>
  <c r="E53" i="5"/>
  <c r="E46" i="5"/>
  <c r="E37" i="5"/>
  <c r="G28" i="6"/>
  <c r="E17" i="5"/>
  <c r="E11" i="5"/>
  <c r="G18" i="6" l="1"/>
  <c r="E75" i="5"/>
  <c r="G80" i="6"/>
  <c r="G83" i="6"/>
  <c r="G38" i="6"/>
  <c r="G47" i="6"/>
  <c r="G54" i="6"/>
  <c r="G69" i="6"/>
  <c r="G72" i="6"/>
  <c r="G77" i="6"/>
  <c r="E63" i="5"/>
  <c r="G12" i="6"/>
  <c r="G64" i="6" l="1"/>
  <c r="G76" i="6"/>
  <c r="E84" i="5"/>
  <c r="D46" i="5"/>
  <c r="F81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8" i="6"/>
  <c r="F49" i="6"/>
  <c r="F50" i="6"/>
  <c r="F51" i="6"/>
  <c r="F52" i="6"/>
  <c r="F53" i="6"/>
  <c r="F40" i="6"/>
  <c r="F41" i="6"/>
  <c r="F42" i="6"/>
  <c r="F43" i="6"/>
  <c r="F44" i="6"/>
  <c r="O39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82" i="5"/>
  <c r="D79" i="5"/>
  <c r="D76" i="5"/>
  <c r="C76" i="5"/>
  <c r="D71" i="5"/>
  <c r="D68" i="5"/>
  <c r="D53" i="5"/>
  <c r="D37" i="5"/>
  <c r="F28" i="6"/>
  <c r="D17" i="5"/>
  <c r="G85" i="6" l="1"/>
  <c r="F47" i="6"/>
  <c r="F80" i="6"/>
  <c r="F83" i="6"/>
  <c r="F18" i="6"/>
  <c r="D11" i="5"/>
  <c r="D75" i="5"/>
  <c r="F38" i="6"/>
  <c r="F54" i="6"/>
  <c r="F69" i="6"/>
  <c r="F72" i="6"/>
  <c r="D63" i="5"/>
  <c r="F77" i="6"/>
  <c r="F13" i="6"/>
  <c r="C75" i="5"/>
  <c r="E78" i="6"/>
  <c r="E79" i="6"/>
  <c r="F64" i="6" l="1"/>
  <c r="F76" i="6"/>
  <c r="F12" i="6"/>
  <c r="D84" i="5"/>
  <c r="C82" i="5"/>
  <c r="E15" i="6"/>
  <c r="E16" i="6"/>
  <c r="E17" i="6"/>
  <c r="E19" i="6"/>
  <c r="E20" i="6"/>
  <c r="E21" i="6"/>
  <c r="E22" i="6"/>
  <c r="E23" i="6"/>
  <c r="E24" i="6"/>
  <c r="E25" i="6"/>
  <c r="E26" i="6"/>
  <c r="E27" i="6"/>
  <c r="E29" i="6"/>
  <c r="E30" i="6"/>
  <c r="E31" i="6"/>
  <c r="E32" i="6"/>
  <c r="E33" i="6"/>
  <c r="E34" i="6"/>
  <c r="E35" i="6"/>
  <c r="E36" i="6"/>
  <c r="E37" i="6"/>
  <c r="E39" i="6"/>
  <c r="E40" i="6"/>
  <c r="E41" i="6"/>
  <c r="E42" i="6"/>
  <c r="E43" i="6"/>
  <c r="E44" i="6"/>
  <c r="E45" i="6"/>
  <c r="E46" i="6"/>
  <c r="E48" i="6"/>
  <c r="E49" i="6"/>
  <c r="E50" i="6"/>
  <c r="E51" i="6"/>
  <c r="E52" i="6"/>
  <c r="E53" i="6"/>
  <c r="E55" i="6"/>
  <c r="E56" i="6"/>
  <c r="E57" i="6"/>
  <c r="E58" i="6"/>
  <c r="E59" i="6"/>
  <c r="E60" i="6"/>
  <c r="E61" i="6"/>
  <c r="E62" i="6"/>
  <c r="E63" i="6"/>
  <c r="E65" i="6"/>
  <c r="E66" i="6"/>
  <c r="E67" i="6"/>
  <c r="E68" i="6"/>
  <c r="E70" i="6"/>
  <c r="E71" i="6"/>
  <c r="E73" i="6"/>
  <c r="E74" i="6"/>
  <c r="E75" i="6"/>
  <c r="E76" i="6"/>
  <c r="E81" i="6"/>
  <c r="E82" i="6"/>
  <c r="E84" i="6"/>
  <c r="C12" i="5"/>
  <c r="P13" i="6" s="1"/>
  <c r="C13" i="5"/>
  <c r="N14" i="5"/>
  <c r="P15" i="6" s="1"/>
  <c r="N15" i="5"/>
  <c r="P16" i="6" s="1"/>
  <c r="N31" i="5"/>
  <c r="P32" i="6" s="1"/>
  <c r="N33" i="5"/>
  <c r="P34" i="6" s="1"/>
  <c r="N35" i="5"/>
  <c r="P36" i="6" s="1"/>
  <c r="N39" i="5"/>
  <c r="P40" i="6" s="1"/>
  <c r="N40" i="5"/>
  <c r="P41" i="6" s="1"/>
  <c r="N41" i="5"/>
  <c r="P42" i="6" s="1"/>
  <c r="N42" i="5"/>
  <c r="P43" i="6" s="1"/>
  <c r="N43" i="5"/>
  <c r="P44" i="6" s="1"/>
  <c r="N44" i="5"/>
  <c r="P45" i="6" s="1"/>
  <c r="N45" i="5"/>
  <c r="P46" i="6" s="1"/>
  <c r="N47" i="5"/>
  <c r="P48" i="6" s="1"/>
  <c r="N48" i="5"/>
  <c r="P49" i="6" s="1"/>
  <c r="N49" i="5"/>
  <c r="P50" i="6" s="1"/>
  <c r="N50" i="5"/>
  <c r="P51" i="6" s="1"/>
  <c r="N51" i="5"/>
  <c r="P52" i="6" s="1"/>
  <c r="N52" i="5"/>
  <c r="P53" i="6" s="1"/>
  <c r="N59" i="5"/>
  <c r="P60" i="6" s="1"/>
  <c r="N60" i="5"/>
  <c r="P61" i="6" s="1"/>
  <c r="N61" i="5"/>
  <c r="P62" i="6" s="1"/>
  <c r="N62" i="5"/>
  <c r="P63" i="6" s="1"/>
  <c r="N64" i="5"/>
  <c r="P65" i="6" s="1"/>
  <c r="N65" i="5"/>
  <c r="P66" i="6" s="1"/>
  <c r="N66" i="5"/>
  <c r="P67" i="6" s="1"/>
  <c r="N67" i="5"/>
  <c r="P68" i="6" s="1"/>
  <c r="N69" i="5"/>
  <c r="P70" i="6" s="1"/>
  <c r="N70" i="5"/>
  <c r="P71" i="6" s="1"/>
  <c r="N73" i="5"/>
  <c r="P74" i="6" s="1"/>
  <c r="N74" i="5"/>
  <c r="P75" i="6" s="1"/>
  <c r="N78" i="5"/>
  <c r="P79" i="6" s="1"/>
  <c r="N81" i="5"/>
  <c r="P82" i="6" s="1"/>
  <c r="N83" i="5"/>
  <c r="P84" i="6" s="1"/>
  <c r="C79" i="5"/>
  <c r="C71" i="5"/>
  <c r="C68" i="5"/>
  <c r="C53" i="5"/>
  <c r="C46" i="5"/>
  <c r="C37" i="5"/>
  <c r="C17" i="5"/>
  <c r="E83" i="6" l="1"/>
  <c r="F85" i="6"/>
  <c r="N79" i="5"/>
  <c r="P80" i="6" s="1"/>
  <c r="N17" i="5"/>
  <c r="P18" i="6" s="1"/>
  <c r="P14" i="6"/>
  <c r="N68" i="5"/>
  <c r="P69" i="6" s="1"/>
  <c r="N71" i="5"/>
  <c r="P72" i="6" s="1"/>
  <c r="N37" i="5"/>
  <c r="P38" i="6" s="1"/>
  <c r="E47" i="6"/>
  <c r="N82" i="5"/>
  <c r="P83" i="6" s="1"/>
  <c r="E72" i="6"/>
  <c r="E28" i="6"/>
  <c r="E80" i="6"/>
  <c r="E18" i="6"/>
  <c r="E14" i="6"/>
  <c r="C11" i="5"/>
  <c r="N11" i="5" s="1"/>
  <c r="P12" i="6" s="1"/>
  <c r="E38" i="6"/>
  <c r="E54" i="6"/>
  <c r="C63" i="5"/>
  <c r="E69" i="6"/>
  <c r="N46" i="5"/>
  <c r="P47" i="6" s="1"/>
  <c r="E13" i="6"/>
  <c r="E77" i="6"/>
  <c r="L63" i="5" l="1"/>
  <c r="N64" i="6" s="1"/>
  <c r="E12" i="6"/>
  <c r="C84" i="5"/>
  <c r="E64" i="6"/>
  <c r="N63" i="5" l="1"/>
  <c r="P64" i="6" s="1"/>
  <c r="E85" i="6"/>
  <c r="L84" i="5" l="1"/>
  <c r="N53" i="5"/>
  <c r="N85" i="6" l="1"/>
  <c r="N84" i="5"/>
  <c r="P54" i="6"/>
  <c r="P85" i="6"/>
  <c r="N55" i="5"/>
  <c r="P56" i="6" s="1"/>
  <c r="N56" i="5"/>
  <c r="P57" i="6" s="1"/>
  <c r="P59" i="6"/>
  <c r="N57" i="5"/>
  <c r="P58" i="6" s="1"/>
</calcChain>
</file>

<file path=xl/sharedStrings.xml><?xml version="1.0" encoding="utf-8"?>
<sst xmlns="http://schemas.openxmlformats.org/spreadsheetml/2006/main" count="192" uniqueCount="97">
  <si>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</si>
  <si>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</si>
  <si>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</si>
  <si>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</si>
  <si>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</si>
  <si>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</si>
  <si>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</si>
  <si>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</si>
  <si>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</si>
  <si>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</si>
  <si>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</si>
  <si>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</si>
  <si>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</si>
  <si>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</si>
  <si>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</si>
  <si>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</si>
  <si>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</si>
  <si>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</si>
  <si>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</si>
  <si>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</si>
  <si>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</si>
  <si>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</si>
  <si>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</si>
  <si>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</si>
  <si>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</si>
  <si>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</si>
  <si>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</si>
  <si>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</si>
  <si>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</si>
  <si>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</si>
  <si>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</si>
  <si>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</si>
  <si>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</si>
  <si>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</si>
  <si>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</si>
  <si>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</si>
  <si>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</si>
  <si>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</si>
  <si>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</si>
  <si>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</si>
  <si>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</si>
  <si>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</si>
  <si>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</si>
  <si>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</si>
  <si>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</si>
  <si>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</si>
  <si>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</si>
  <si>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</si>
  <si>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</si>
  <si>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</si>
  <si>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</si>
  <si>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</si>
  <si>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</si>
  <si>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</si>
  <si>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</si>
  <si>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</si>
  <si>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</si>
  <si>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</si>
  <si>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</si>
  <si>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</si>
  <si>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</si>
  <si>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</si>
  <si>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</si>
  <si>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</si>
  <si>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</si>
  <si>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</si>
  <si>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</si>
  <si>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</si>
  <si>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</si>
  <si>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</si>
  <si>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</si>
  <si>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</si>
  <si>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</si>
  <si>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</si>
  <si>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</si>
  <si>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</si>
  <si>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</si>
  <si>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</si>
  <si>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</si>
  <si>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</si>
  <si>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</si>
  <si>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</si>
  <si>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</si>
  <si>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</si>
  <si>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</si>
  <si>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</si>
  <si>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</si>
  <si>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</si>
  <si>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</si>
  <si>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</si>
  <si>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</si>
  <si>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</si>
  <si>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</si>
  <si>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</si>
  <si>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</si>
  <si>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Ejecución de Gastos y Aplicaciones Financieras 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</si>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</sst>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168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0" fillId="0" borderId="0" xfId="0" applyNumberFormat="1"/>
    <xf numFmtId="0" fontId="13" fillId="0" borderId="0" xfId="0" applyFont="1"/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43" fontId="15" fillId="0" borderId="0" xfId="1" applyFont="1"/>
    <xf numFmtId="43" fontId="16" fillId="0" borderId="0" xfId="1" applyFont="1"/>
    <xf numFmtId="43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168" fontId="18" fillId="0" borderId="0" xfId="1" applyNumberFormat="1" applyFont="1"/>
    <xf numFmtId="168" fontId="19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43" fontId="16" fillId="2" borderId="2" xfId="1" applyFont="1" applyFill="1" applyBorder="1"/>
    <xf numFmtId="0" fontId="19" fillId="0" borderId="0" xfId="0" applyFont="1" applyAlignment="1">
      <alignment horizontal="center"/>
    </xf>
    <xf numFmtId="168" fontId="15" fillId="0" borderId="0" xfId="1" applyNumberFormat="1" applyFont="1" applyFill="1"/>
    <xf numFmtId="43" fontId="16" fillId="0" borderId="0" xfId="1" applyFont="1" applyFill="1"/>
    <xf numFmtId="169" fontId="20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1" applyFont="1"/>
    <xf numFmtId="0" fontId="3" fillId="0" borderId="0" xfId="0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8" fontId="14" fillId="3" borderId="6" xfId="0" applyNumberFormat="1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44" fontId="0" fillId="0" borderId="0" xfId="5" applyFont="1"/>
    <xf numFmtId="164" fontId="0" fillId="0" borderId="0" xfId="0" applyNumberFormat="1"/>
    <xf numFmtId="0" fontId="11" fillId="0" borderId="0" xfId="0" applyFont="1"/>
    <xf numFmtId="168" fontId="19" fillId="2" borderId="2" xfId="0" applyNumberFormat="1" applyFont="1" applyFill="1" applyBorder="1"/>
    <xf numFmtId="168" fontId="0" fillId="4" borderId="0" xfId="0" applyNumberFormat="1" applyFill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1" applyNumberFormat="1" applyFont="1"/>
    <xf numFmtId="0" fontId="1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10</xdr:col>
      <xdr:colOff>601666</xdr:colOff>
      <xdr:row>0</xdr:row>
      <xdr:rowOff>164703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53734" y="16470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3144982</xdr:colOff>
      <xdr:row>93</xdr:row>
      <xdr:rowOff>41563</xdr:rowOff>
    </xdr:from>
    <xdr:to>
      <xdr:col>8</xdr:col>
      <xdr:colOff>580229</xdr:colOff>
      <xdr:row>101</xdr:row>
      <xdr:rowOff>158779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4982" y="18045545"/>
          <a:ext cx="8794242" cy="1668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1568450</xdr:colOff>
      <xdr:row>6</xdr:row>
      <xdr:rowOff>80047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0"/>
          <a:ext cx="1409700" cy="1350047"/>
        </a:xfrm>
        <a:prstGeom prst="rect">
          <a:avLst/>
        </a:prstGeom>
      </xdr:spPr>
    </xdr:pic>
    <xdr:clientData/>
  </xdr:twoCellAnchor>
  <xdr:oneCellAnchor>
    <xdr:from>
      <xdr:col>12</xdr:col>
      <xdr:colOff>306393</xdr:colOff>
      <xdr:row>1</xdr:row>
      <xdr:rowOff>126402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0332" y="315105"/>
          <a:ext cx="1439397" cy="1237175"/>
        </a:xfrm>
        <a:prstGeom prst="rect">
          <a:avLst/>
        </a:prstGeom>
      </xdr:spPr>
    </xdr:pic>
    <xdr:clientData/>
  </xdr:oneCellAnchor>
  <xdr:twoCellAnchor editAs="oneCell">
    <xdr:from>
      <xdr:col>0</xdr:col>
      <xdr:colOff>5320976</xdr:colOff>
      <xdr:row>96</xdr:row>
      <xdr:rowOff>13026</xdr:rowOff>
    </xdr:from>
    <xdr:to>
      <xdr:col>10</xdr:col>
      <xdr:colOff>301526</xdr:colOff>
      <xdr:row>103</xdr:row>
      <xdr:rowOff>164464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0976" y="19004411"/>
          <a:ext cx="8794242" cy="166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5"/>
  <sheetViews>
    <sheetView showGridLines="0" topLeftCell="A82" zoomScale="110" zoomScaleNormal="110" workbookViewId="0">
      <selection activeCell="A94" sqref="A93:A94"/>
    </sheetView>
  </sheetViews>
  <sheetFormatPr baseColWidth="10" defaultColWidth="11.5703125" defaultRowHeight="15" customHeight="1" x14ac:dyDescent="0.25"/>
  <cols>
    <col min="1" max="1" width="69" customWidth="1"/>
    <col min="2" max="2" width="13.140625" customWidth="1"/>
    <col min="3" max="4" width="13.5703125" bestFit="1" customWidth="1"/>
    <col min="5" max="5" width="14.140625" customWidth="1"/>
    <col min="6" max="6" width="13.5703125" style="1" bestFit="1" customWidth="1"/>
    <col min="7" max="8" width="14.42578125" bestFit="1" customWidth="1"/>
    <col min="9" max="9" width="13.7109375" bestFit="1" customWidth="1"/>
    <col min="10" max="11" width="14.7109375" bestFit="1" customWidth="1"/>
    <col min="12" max="12" width="13.140625" customWidth="1"/>
    <col min="13" max="13" width="9.28515625" hidden="1" customWidth="1"/>
    <col min="14" max="14" width="15.42578125" customWidth="1"/>
    <col min="15" max="15" width="25.28515625" customWidth="1"/>
    <col min="16" max="16" width="13.85546875" bestFit="1" customWidth="1"/>
  </cols>
  <sheetData>
    <row r="2" spans="1:15" ht="23.25" customHeight="1" x14ac:dyDescent="0.25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5" ht="18" customHeight="1" x14ac:dyDescent="0.25">
      <c r="A3" s="61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" customHeight="1" x14ac:dyDescent="0.25">
      <c r="A4" s="62" t="s">
        <v>81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ht="15" customHeight="1" x14ac:dyDescent="0.25">
      <c r="A5" s="63" t="s">
        <v>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1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5" ht="4.5" customHeight="1" x14ac:dyDescent="0.25"/>
    <row r="8" spans="1:15" ht="13.5" customHeight="1" x14ac:dyDescent="0.25">
      <c r="A8" s="54" t="s">
        <v>65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1:15" ht="15" customHeight="1" x14ac:dyDescent="0.25">
      <c r="A9" s="54"/>
      <c r="B9" s="2" t="s">
        <v>82</v>
      </c>
      <c r="C9" s="10" t="s">
        <v>83</v>
      </c>
      <c r="D9" s="10" t="s">
        <v>84</v>
      </c>
      <c r="E9" s="10" t="s">
        <v>85</v>
      </c>
      <c r="F9" s="40" t="s">
        <v>86</v>
      </c>
      <c r="G9" s="10" t="s">
        <v>87</v>
      </c>
      <c r="H9" s="8" t="s">
        <v>88</v>
      </c>
      <c r="I9" s="10" t="s">
        <v>89</v>
      </c>
      <c r="J9" s="10" t="s">
        <v>90</v>
      </c>
      <c r="K9" s="10" t="s">
        <v>91</v>
      </c>
      <c r="L9" s="10" t="s">
        <v>92</v>
      </c>
      <c r="M9" s="8" t="s">
        <v>93</v>
      </c>
      <c r="N9" s="2" t="s">
        <v>94</v>
      </c>
    </row>
    <row r="10" spans="1:15" ht="15" customHeight="1" x14ac:dyDescent="0.25">
      <c r="A10" s="11" t="s">
        <v>0</v>
      </c>
      <c r="B10" s="11"/>
      <c r="C10" s="11"/>
      <c r="D10" s="11"/>
      <c r="E10" s="11"/>
      <c r="F10" s="41"/>
      <c r="G10" s="11"/>
      <c r="H10" s="11"/>
      <c r="I10" s="11"/>
      <c r="J10" s="11"/>
      <c r="K10" s="11"/>
      <c r="L10" s="11"/>
      <c r="M10" s="11"/>
      <c r="N10" s="11"/>
    </row>
    <row r="11" spans="1:15" ht="15" customHeight="1" x14ac:dyDescent="0.25">
      <c r="A11" s="12" t="s">
        <v>1</v>
      </c>
      <c r="B11" s="13">
        <v>66586809.789999999</v>
      </c>
      <c r="C11" s="13">
        <f t="shared" ref="C11:H11" si="0">SUM(C12:C16)</f>
        <v>71623559.459999993</v>
      </c>
      <c r="D11" s="13">
        <f t="shared" si="0"/>
        <v>89117849.109999999</v>
      </c>
      <c r="E11" s="13">
        <f t="shared" si="0"/>
        <v>131512572.69</v>
      </c>
      <c r="F11" s="13">
        <f t="shared" si="0"/>
        <v>98270324.13000001</v>
      </c>
      <c r="G11" s="13">
        <f t="shared" si="0"/>
        <v>77845470.430000007</v>
      </c>
      <c r="H11" s="13">
        <f t="shared" si="0"/>
        <v>78162189.420000002</v>
      </c>
      <c r="I11" s="17">
        <f>SUM(I12:I16)</f>
        <v>80146644.689999998</v>
      </c>
      <c r="J11" s="17">
        <f t="shared" ref="J11:M11" si="1">SUM(J12:J16)</f>
        <v>58328296.560000002</v>
      </c>
      <c r="K11" s="13">
        <f>SUM(K12:K16)</f>
        <v>91406141.549999997</v>
      </c>
      <c r="L11" s="13">
        <f>SUM(L12:L16)</f>
        <v>79037073.75999999</v>
      </c>
      <c r="M11" s="13">
        <f t="shared" si="1"/>
        <v>0</v>
      </c>
      <c r="N11" s="13">
        <f>SUM(B11:M11)</f>
        <v>922036931.58999991</v>
      </c>
    </row>
    <row r="12" spans="1:15" ht="15" customHeight="1" x14ac:dyDescent="0.25">
      <c r="A12" s="14" t="s">
        <v>2</v>
      </c>
      <c r="B12" s="20">
        <v>61548732.240000002</v>
      </c>
      <c r="C12" s="20">
        <f>66609331.48+45481.16</f>
        <v>66654812.639999993</v>
      </c>
      <c r="D12" s="20">
        <f>74244891.23+53304.34</f>
        <v>74298195.570000008</v>
      </c>
      <c r="E12" s="20">
        <f>64952056.78+226677.45</f>
        <v>65178734.230000004</v>
      </c>
      <c r="F12" s="20">
        <f>72712916+979936.15</f>
        <v>73692852.150000006</v>
      </c>
      <c r="G12" s="20">
        <f>63050978.09+1031241.78</f>
        <v>64082219.870000005</v>
      </c>
      <c r="H12" s="20">
        <v>62073466.280000001</v>
      </c>
      <c r="I12" s="20">
        <f>63145158.25+495885.24</f>
        <v>63641043.490000002</v>
      </c>
      <c r="J12" s="20">
        <v>51939725.060000002</v>
      </c>
      <c r="K12" s="20">
        <v>68723507.459999993</v>
      </c>
      <c r="L12" s="20">
        <f>59721047+1809053.76</f>
        <v>61530100.759999998</v>
      </c>
      <c r="M12" s="15">
        <v>0</v>
      </c>
      <c r="N12" s="15">
        <f>SUM(B12:M12)</f>
        <v>713363389.75</v>
      </c>
      <c r="O12" s="1"/>
    </row>
    <row r="13" spans="1:15" ht="15" customHeight="1" x14ac:dyDescent="0.25">
      <c r="A13" s="14" t="s">
        <v>3</v>
      </c>
      <c r="B13" s="20">
        <v>5038077.55</v>
      </c>
      <c r="C13" s="30">
        <f>4968746.82</f>
        <v>4968746.82</v>
      </c>
      <c r="D13" s="30">
        <v>5121610.6900000004</v>
      </c>
      <c r="E13" s="20">
        <f>56635795.61</f>
        <v>56635795.609999999</v>
      </c>
      <c r="F13" s="20">
        <v>7016335.4199999999</v>
      </c>
      <c r="G13" s="20">
        <v>4328196.87</v>
      </c>
      <c r="H13" s="20">
        <v>7015660.6500000004</v>
      </c>
      <c r="I13" s="30">
        <v>6916176.3099999996</v>
      </c>
      <c r="J13" s="30">
        <v>0</v>
      </c>
      <c r="K13" s="30">
        <v>13857057.720000001</v>
      </c>
      <c r="L13" s="30">
        <v>6669649</v>
      </c>
      <c r="M13" s="18">
        <v>0</v>
      </c>
      <c r="N13" s="15">
        <f>SUM(B13:M13)</f>
        <v>117567306.64000002</v>
      </c>
    </row>
    <row r="14" spans="1:15" ht="15" customHeight="1" x14ac:dyDescent="0.25">
      <c r="A14" s="14" t="s">
        <v>4</v>
      </c>
      <c r="B14" s="30">
        <v>0</v>
      </c>
      <c r="C14" s="30">
        <v>0</v>
      </c>
      <c r="D14" s="20"/>
      <c r="E14" s="20"/>
      <c r="F14" s="20"/>
      <c r="G14" s="20">
        <v>0</v>
      </c>
      <c r="H14" s="20"/>
      <c r="I14" s="20"/>
      <c r="J14" s="20"/>
      <c r="K14" s="20"/>
      <c r="L14" s="20">
        <v>0</v>
      </c>
      <c r="M14" s="9"/>
      <c r="N14" s="13">
        <f t="shared" ref="N14:N74" si="2">SUM(B14:M14)</f>
        <v>0</v>
      </c>
    </row>
    <row r="15" spans="1:15" ht="15" customHeight="1" x14ac:dyDescent="0.25">
      <c r="A15" s="14" t="s">
        <v>5</v>
      </c>
      <c r="B15" s="30">
        <v>0</v>
      </c>
      <c r="C15" s="30">
        <v>0</v>
      </c>
      <c r="D15" s="20"/>
      <c r="E15" s="20"/>
      <c r="F15" s="20"/>
      <c r="G15" s="20">
        <v>0</v>
      </c>
      <c r="H15" s="20"/>
      <c r="I15" s="20"/>
      <c r="J15" s="20">
        <v>0</v>
      </c>
      <c r="K15" s="20"/>
      <c r="L15" s="20"/>
      <c r="M15" s="9"/>
      <c r="N15" s="15">
        <f t="shared" si="2"/>
        <v>0</v>
      </c>
      <c r="O15" s="33"/>
    </row>
    <row r="16" spans="1:15" ht="15" customHeight="1" x14ac:dyDescent="0.25">
      <c r="A16" s="14" t="s">
        <v>6</v>
      </c>
      <c r="B16" s="20">
        <v>0</v>
      </c>
      <c r="C16" s="20">
        <v>0</v>
      </c>
      <c r="D16" s="20">
        <v>9698042.8499999996</v>
      </c>
      <c r="E16" s="20">
        <v>9698042.8499999996</v>
      </c>
      <c r="F16" s="20">
        <v>17561136.559999999</v>
      </c>
      <c r="G16" s="20">
        <v>9435053.6899999995</v>
      </c>
      <c r="H16" s="20">
        <v>9073062.4900000002</v>
      </c>
      <c r="I16" s="20">
        <v>9589424.8900000006</v>
      </c>
      <c r="J16" s="20">
        <v>6388571.5</v>
      </c>
      <c r="K16" s="20">
        <v>8825576.3699999992</v>
      </c>
      <c r="L16" s="20">
        <v>10837324</v>
      </c>
      <c r="M16" s="9"/>
      <c r="N16" s="15">
        <f t="shared" ref="N16:N30" si="3">SUM(B16:M16)</f>
        <v>91106235.200000003</v>
      </c>
    </row>
    <row r="17" spans="1:16" ht="15" customHeight="1" x14ac:dyDescent="0.25">
      <c r="A17" s="12" t="s">
        <v>7</v>
      </c>
      <c r="B17" s="13">
        <v>35563901.430000007</v>
      </c>
      <c r="C17" s="13">
        <f t="shared" ref="C17:H17" si="4">SUM(C18:C26)</f>
        <v>17683115.91</v>
      </c>
      <c r="D17" s="13">
        <f t="shared" si="4"/>
        <v>94724378.61999999</v>
      </c>
      <c r="E17" s="13">
        <f t="shared" si="4"/>
        <v>13414113.98</v>
      </c>
      <c r="F17" s="13">
        <f t="shared" si="4"/>
        <v>29781799.599999998</v>
      </c>
      <c r="G17" s="13">
        <f t="shared" si="4"/>
        <v>37590462.759999998</v>
      </c>
      <c r="H17" s="13">
        <f t="shared" si="4"/>
        <v>42058292.719999999</v>
      </c>
      <c r="I17" s="13">
        <f>SUM(I18:I26)</f>
        <v>19417237.510000002</v>
      </c>
      <c r="J17" s="13">
        <f>SUM(J18:J26)</f>
        <v>22820112.170000002</v>
      </c>
      <c r="K17" s="13">
        <f>SUM(K18:K26)</f>
        <v>69358644.090000004</v>
      </c>
      <c r="L17" s="13">
        <f>SUM(L18:L26)</f>
        <v>45339041</v>
      </c>
      <c r="M17" s="9"/>
      <c r="N17" s="13">
        <f>SUM(B17:M17)</f>
        <v>427751099.78999996</v>
      </c>
    </row>
    <row r="18" spans="1:16" ht="15" customHeight="1" x14ac:dyDescent="0.25">
      <c r="A18" s="14" t="s">
        <v>8</v>
      </c>
      <c r="B18" s="20">
        <v>0</v>
      </c>
      <c r="C18" s="20">
        <v>936191.67</v>
      </c>
      <c r="D18" s="20">
        <v>1773970.67</v>
      </c>
      <c r="E18" s="20">
        <v>1135872.26</v>
      </c>
      <c r="F18" s="20">
        <v>941218.89</v>
      </c>
      <c r="G18" s="20">
        <v>3747616.81</v>
      </c>
      <c r="H18" s="20">
        <v>77975.009999999995</v>
      </c>
      <c r="I18" s="20">
        <v>1741026.77</v>
      </c>
      <c r="J18" s="20">
        <v>2804500.73</v>
      </c>
      <c r="K18" s="20">
        <v>915731.1</v>
      </c>
      <c r="L18" s="20">
        <v>1500470</v>
      </c>
      <c r="M18" s="9"/>
      <c r="N18" s="15">
        <f>SUM(B18:M18)</f>
        <v>15574573.909999998</v>
      </c>
    </row>
    <row r="19" spans="1:16" ht="15" customHeight="1" x14ac:dyDescent="0.25">
      <c r="A19" s="14" t="s">
        <v>9</v>
      </c>
      <c r="B19" s="20">
        <v>796000</v>
      </c>
      <c r="C19" s="20">
        <v>2906363.75</v>
      </c>
      <c r="D19" s="20">
        <v>1434176</v>
      </c>
      <c r="E19" s="20">
        <v>1134761.0900000001</v>
      </c>
      <c r="F19" s="20">
        <v>4262012.0199999996</v>
      </c>
      <c r="G19" s="20">
        <v>914152.12</v>
      </c>
      <c r="H19" s="20">
        <v>1953216.24</v>
      </c>
      <c r="I19" s="20">
        <v>214700</v>
      </c>
      <c r="J19" s="20">
        <v>0</v>
      </c>
      <c r="K19" s="20">
        <v>130000</v>
      </c>
      <c r="L19" s="20">
        <v>2947311</v>
      </c>
      <c r="M19" s="9"/>
      <c r="N19" s="15">
        <f t="shared" si="3"/>
        <v>16692692.219999999</v>
      </c>
    </row>
    <row r="20" spans="1:16" ht="15" customHeight="1" x14ac:dyDescent="0.25">
      <c r="A20" s="14" t="s">
        <v>10</v>
      </c>
      <c r="B20" s="20">
        <v>6882950</v>
      </c>
      <c r="C20" s="20">
        <v>7048500</v>
      </c>
      <c r="D20" s="20">
        <v>16424400</v>
      </c>
      <c r="E20" s="20">
        <v>4721000</v>
      </c>
      <c r="F20" s="20">
        <v>12169750</v>
      </c>
      <c r="G20" s="20">
        <v>6397750</v>
      </c>
      <c r="H20" s="20">
        <v>4122679.26</v>
      </c>
      <c r="I20" s="20">
        <v>11119578</v>
      </c>
      <c r="J20" s="20">
        <v>1095382.5</v>
      </c>
      <c r="K20" s="20">
        <v>7279700</v>
      </c>
      <c r="L20" s="20">
        <v>6635548</v>
      </c>
      <c r="M20" s="9"/>
      <c r="N20" s="15">
        <f t="shared" si="3"/>
        <v>83897237.75999999</v>
      </c>
    </row>
    <row r="21" spans="1:16" ht="15" customHeight="1" x14ac:dyDescent="0.25">
      <c r="A21" s="14" t="s">
        <v>11</v>
      </c>
      <c r="B21" s="20">
        <v>27295041.34</v>
      </c>
      <c r="C21" s="20">
        <v>2448658.61</v>
      </c>
      <c r="D21" s="20">
        <v>62071296.020000003</v>
      </c>
      <c r="E21" s="20">
        <v>1912300</v>
      </c>
      <c r="F21" s="20">
        <v>6837420</v>
      </c>
      <c r="G21" s="20">
        <v>21700632.449999999</v>
      </c>
      <c r="H21" s="20">
        <v>35064073.590000004</v>
      </c>
      <c r="I21" s="20">
        <v>3554465.53</v>
      </c>
      <c r="J21" s="20">
        <v>18368356.870000001</v>
      </c>
      <c r="K21" s="20">
        <v>57187291.009999998</v>
      </c>
      <c r="L21" s="20">
        <v>27662603</v>
      </c>
      <c r="M21" s="9"/>
      <c r="N21" s="15">
        <f t="shared" si="3"/>
        <v>264102138.41999999</v>
      </c>
    </row>
    <row r="22" spans="1:16" ht="15" customHeight="1" x14ac:dyDescent="0.25">
      <c r="A22" s="14" t="s">
        <v>12</v>
      </c>
      <c r="B22" s="20">
        <v>101277</v>
      </c>
      <c r="C22" s="20">
        <v>0</v>
      </c>
      <c r="D22" s="20">
        <v>67518</v>
      </c>
      <c r="E22" s="20"/>
      <c r="F22" s="20">
        <v>221746.97</v>
      </c>
      <c r="G22" s="20">
        <v>208037.38</v>
      </c>
      <c r="H22" s="20">
        <v>70893.899999999994</v>
      </c>
      <c r="I22" s="20">
        <v>74269.8</v>
      </c>
      <c r="J22" s="20"/>
      <c r="K22" s="20"/>
      <c r="L22" s="20">
        <v>111405</v>
      </c>
      <c r="M22" s="9"/>
      <c r="N22" s="15">
        <f t="shared" si="3"/>
        <v>855148.05</v>
      </c>
    </row>
    <row r="23" spans="1:16" ht="15" customHeight="1" x14ac:dyDescent="0.25">
      <c r="A23" s="14" t="s">
        <v>13</v>
      </c>
      <c r="B23" s="20">
        <v>0</v>
      </c>
      <c r="C23" s="20">
        <v>2673567.19</v>
      </c>
      <c r="D23" s="20">
        <v>2938577.52</v>
      </c>
      <c r="E23" s="20">
        <v>2600155.84</v>
      </c>
      <c r="F23" s="20">
        <v>4938013.57</v>
      </c>
      <c r="G23" s="20">
        <v>2995105.27</v>
      </c>
      <c r="H23" s="20">
        <v>0</v>
      </c>
      <c r="I23" s="20">
        <v>1490485.86</v>
      </c>
      <c r="J23" s="20">
        <v>270391.67</v>
      </c>
      <c r="K23" s="20">
        <v>3491459.92</v>
      </c>
      <c r="L23" s="20">
        <v>1250501</v>
      </c>
      <c r="M23" s="9"/>
      <c r="N23" s="15">
        <f t="shared" si="3"/>
        <v>22648257.840000004</v>
      </c>
    </row>
    <row r="24" spans="1:16" ht="15" customHeight="1" x14ac:dyDescent="0.25">
      <c r="A24" s="14" t="s">
        <v>14</v>
      </c>
      <c r="B24" s="20">
        <v>318.60000000000002</v>
      </c>
      <c r="C24" s="20">
        <v>129095.39</v>
      </c>
      <c r="D24" s="20">
        <v>457042.77</v>
      </c>
      <c r="E24" s="20"/>
      <c r="F24" s="20">
        <v>124974.15</v>
      </c>
      <c r="G24" s="20">
        <v>0</v>
      </c>
      <c r="H24" s="20">
        <v>62463.06</v>
      </c>
      <c r="I24" s="20">
        <v>65688.539999999994</v>
      </c>
      <c r="J24" s="20"/>
      <c r="K24" s="20"/>
      <c r="L24" s="20">
        <v>110957</v>
      </c>
      <c r="M24" s="9"/>
      <c r="N24" s="15">
        <f t="shared" si="3"/>
        <v>950539.51</v>
      </c>
    </row>
    <row r="25" spans="1:16" ht="15" customHeight="1" x14ac:dyDescent="0.25">
      <c r="A25" s="14" t="s">
        <v>15</v>
      </c>
      <c r="B25" s="20">
        <v>488314.49</v>
      </c>
      <c r="C25" s="20">
        <v>1540739.3</v>
      </c>
      <c r="D25" s="20">
        <v>9557397.6400000006</v>
      </c>
      <c r="E25" s="20">
        <v>1910024.79</v>
      </c>
      <c r="F25" s="20">
        <v>286664</v>
      </c>
      <c r="G25" s="20">
        <v>1627168.73</v>
      </c>
      <c r="H25" s="20">
        <v>706991.66</v>
      </c>
      <c r="I25" s="20">
        <v>1157023.01</v>
      </c>
      <c r="J25" s="20">
        <v>281480.40000000002</v>
      </c>
      <c r="K25" s="20">
        <v>354462.06</v>
      </c>
      <c r="L25" s="20">
        <v>5120246</v>
      </c>
      <c r="M25" s="9"/>
      <c r="N25" s="15">
        <f t="shared" si="3"/>
        <v>23030512.079999998</v>
      </c>
    </row>
    <row r="26" spans="1:16" ht="15" customHeight="1" x14ac:dyDescent="0.25">
      <c r="A26" s="14" t="s">
        <v>16</v>
      </c>
      <c r="B26" s="20">
        <v>0</v>
      </c>
      <c r="C26" s="20">
        <v>0</v>
      </c>
      <c r="D26" s="20"/>
      <c r="E26" s="30">
        <v>0</v>
      </c>
      <c r="F26" s="20"/>
      <c r="G26" s="20">
        <v>0</v>
      </c>
      <c r="H26" s="20"/>
      <c r="I26" s="20"/>
      <c r="J26" s="20"/>
      <c r="K26" s="20"/>
      <c r="L26" s="20">
        <v>0</v>
      </c>
      <c r="M26" s="9"/>
      <c r="N26" s="15">
        <f t="shared" si="3"/>
        <v>0</v>
      </c>
    </row>
    <row r="27" spans="1:16" ht="15" customHeight="1" x14ac:dyDescent="0.25">
      <c r="A27" s="12" t="s">
        <v>17</v>
      </c>
      <c r="B27" s="13">
        <v>6710593.5999999996</v>
      </c>
      <c r="C27" s="13">
        <f t="shared" ref="C27:J27" si="5">SUM(C28:C36)</f>
        <v>30687458.090000004</v>
      </c>
      <c r="D27" s="37">
        <f t="shared" si="5"/>
        <v>60288595.099999994</v>
      </c>
      <c r="E27" s="37">
        <f t="shared" si="5"/>
        <v>13507171.59</v>
      </c>
      <c r="F27" s="13">
        <f t="shared" si="5"/>
        <v>96704986.010000005</v>
      </c>
      <c r="G27" s="13">
        <f t="shared" si="5"/>
        <v>104214344.14</v>
      </c>
      <c r="H27" s="13">
        <f t="shared" si="5"/>
        <v>137733975.12</v>
      </c>
      <c r="I27" s="13">
        <f t="shared" si="5"/>
        <v>14642829.02</v>
      </c>
      <c r="J27" s="13">
        <f t="shared" si="5"/>
        <v>99768091.640000001</v>
      </c>
      <c r="K27" s="13">
        <f>SUM(K28:K36)</f>
        <v>9324765.1999999993</v>
      </c>
      <c r="L27" s="13">
        <f>SUM(L28:L36)</f>
        <v>59446616</v>
      </c>
      <c r="M27" s="9"/>
      <c r="N27" s="13">
        <f>SUM(B27:M27)</f>
        <v>633029425.50999999</v>
      </c>
    </row>
    <row r="28" spans="1:16" ht="15" customHeight="1" x14ac:dyDescent="0.25">
      <c r="A28" s="14" t="s">
        <v>18</v>
      </c>
      <c r="B28" s="20">
        <v>6680759.7000000002</v>
      </c>
      <c r="C28" s="20">
        <v>25452458.16</v>
      </c>
      <c r="D28" s="20">
        <v>58858247.189999998</v>
      </c>
      <c r="E28" s="20">
        <v>12647709.4</v>
      </c>
      <c r="F28" s="20">
        <v>96075256.579999998</v>
      </c>
      <c r="G28" s="20">
        <v>102883718.14</v>
      </c>
      <c r="H28" s="20">
        <v>135598545</v>
      </c>
      <c r="I28" s="20">
        <v>13297579.18</v>
      </c>
      <c r="J28" s="20">
        <v>88980833.159999996</v>
      </c>
      <c r="K28" s="20">
        <v>0</v>
      </c>
      <c r="L28" s="20">
        <v>54917507</v>
      </c>
      <c r="M28" s="9"/>
      <c r="N28" s="15">
        <f>SUM(B28:M28)</f>
        <v>595392613.50999999</v>
      </c>
    </row>
    <row r="29" spans="1:16" ht="15" customHeight="1" x14ac:dyDescent="0.25">
      <c r="A29" s="14" t="s">
        <v>19</v>
      </c>
      <c r="B29" s="20">
        <v>0</v>
      </c>
      <c r="C29" s="20">
        <v>0</v>
      </c>
      <c r="D29" s="20"/>
      <c r="E29" s="20"/>
      <c r="F29" s="20">
        <v>0</v>
      </c>
      <c r="G29" s="20">
        <v>551414</v>
      </c>
      <c r="H29" s="20">
        <v>159300</v>
      </c>
      <c r="I29" s="20">
        <v>277132.5</v>
      </c>
      <c r="J29" s="20"/>
      <c r="K29" s="20">
        <v>0</v>
      </c>
      <c r="L29" s="20">
        <v>0</v>
      </c>
      <c r="M29" s="9"/>
      <c r="N29" s="15">
        <f t="shared" si="3"/>
        <v>987846.5</v>
      </c>
      <c r="O29" s="34"/>
      <c r="P29" s="1"/>
    </row>
    <row r="30" spans="1:16" ht="15" customHeight="1" x14ac:dyDescent="0.25">
      <c r="A30" s="14" t="s">
        <v>20</v>
      </c>
      <c r="B30" s="20">
        <v>0</v>
      </c>
      <c r="C30" s="20">
        <v>24308.76</v>
      </c>
      <c r="D30" s="20"/>
      <c r="E30" s="20"/>
      <c r="F30" s="20">
        <v>0</v>
      </c>
      <c r="G30" s="20">
        <v>0</v>
      </c>
      <c r="H30" s="20">
        <v>0</v>
      </c>
      <c r="I30" s="20">
        <v>2480</v>
      </c>
      <c r="J30" s="20"/>
      <c r="K30" s="20">
        <v>0</v>
      </c>
      <c r="L30" s="20">
        <v>16747</v>
      </c>
      <c r="M30" s="9"/>
      <c r="N30" s="15">
        <f t="shared" si="3"/>
        <v>43535.759999999995</v>
      </c>
      <c r="O30" s="34"/>
      <c r="P30" s="1"/>
    </row>
    <row r="31" spans="1:16" ht="15" customHeight="1" x14ac:dyDescent="0.25">
      <c r="A31" s="14" t="s">
        <v>21</v>
      </c>
      <c r="B31" s="20">
        <v>0</v>
      </c>
      <c r="C31" s="20">
        <v>0</v>
      </c>
      <c r="D31" s="20"/>
      <c r="E31" s="20"/>
      <c r="F31" s="20">
        <v>0</v>
      </c>
      <c r="G31" s="20">
        <v>0</v>
      </c>
      <c r="H31" s="20">
        <v>0</v>
      </c>
      <c r="I31" s="20">
        <v>0</v>
      </c>
      <c r="J31" s="20"/>
      <c r="K31" s="20">
        <v>0</v>
      </c>
      <c r="L31" s="20">
        <v>0</v>
      </c>
      <c r="M31" s="9"/>
      <c r="N31" s="15">
        <f t="shared" si="2"/>
        <v>0</v>
      </c>
      <c r="O31" s="34"/>
      <c r="P31" s="1"/>
    </row>
    <row r="32" spans="1:16" ht="15" customHeight="1" x14ac:dyDescent="0.25">
      <c r="A32" s="14" t="s">
        <v>22</v>
      </c>
      <c r="B32" s="20">
        <v>0</v>
      </c>
      <c r="C32" s="20">
        <v>996039.07</v>
      </c>
      <c r="D32" s="20"/>
      <c r="E32" s="20"/>
      <c r="F32" s="20">
        <v>209332.5</v>
      </c>
      <c r="G32" s="20">
        <v>0</v>
      </c>
      <c r="H32" s="20">
        <v>0</v>
      </c>
      <c r="I32" s="20">
        <v>0</v>
      </c>
      <c r="J32" s="20"/>
      <c r="K32" s="20">
        <v>0</v>
      </c>
      <c r="L32" s="20">
        <v>3754402</v>
      </c>
      <c r="M32" s="9"/>
      <c r="N32" s="15">
        <f>SUM(B32:M32)</f>
        <v>4959773.57</v>
      </c>
      <c r="O32" s="34"/>
      <c r="P32" s="1"/>
    </row>
    <row r="33" spans="1:16" ht="15" customHeight="1" x14ac:dyDescent="0.25">
      <c r="A33" s="14" t="s">
        <v>23</v>
      </c>
      <c r="B33" s="20">
        <v>0</v>
      </c>
      <c r="C33" s="20">
        <v>0</v>
      </c>
      <c r="D33" s="20"/>
      <c r="E33" s="20"/>
      <c r="F33" s="20"/>
      <c r="G33" s="20">
        <v>0</v>
      </c>
      <c r="H33" s="20"/>
      <c r="I33" s="20"/>
      <c r="J33" s="20">
        <v>9652912</v>
      </c>
      <c r="K33" s="20">
        <v>0</v>
      </c>
      <c r="L33" s="20">
        <v>0</v>
      </c>
      <c r="M33" s="9"/>
      <c r="N33" s="15">
        <f t="shared" si="2"/>
        <v>9652912</v>
      </c>
      <c r="O33" s="34"/>
      <c r="P33" s="47"/>
    </row>
    <row r="34" spans="1:16" ht="15" customHeight="1" x14ac:dyDescent="0.25">
      <c r="A34" s="14" t="s">
        <v>24</v>
      </c>
      <c r="B34" s="20">
        <v>3000</v>
      </c>
      <c r="C34" s="20">
        <v>4069998.84</v>
      </c>
      <c r="D34" s="20">
        <v>1413580</v>
      </c>
      <c r="E34" s="20">
        <v>762550</v>
      </c>
      <c r="F34" s="20"/>
      <c r="G34" s="20">
        <v>709120</v>
      </c>
      <c r="H34" s="20">
        <v>1690160</v>
      </c>
      <c r="I34" s="20">
        <v>816677.36</v>
      </c>
      <c r="J34" s="20">
        <v>600000</v>
      </c>
      <c r="K34" s="20">
        <v>9324765.1999999993</v>
      </c>
      <c r="L34" s="20">
        <v>0</v>
      </c>
      <c r="M34" s="9"/>
      <c r="N34" s="15">
        <f>SUM(B34:M34)</f>
        <v>19389851.399999999</v>
      </c>
      <c r="O34" s="34"/>
      <c r="P34" s="33"/>
    </row>
    <row r="35" spans="1:16" ht="15" customHeight="1" x14ac:dyDescent="0.25">
      <c r="A35" s="14" t="s">
        <v>25</v>
      </c>
      <c r="B35" s="20">
        <v>0</v>
      </c>
      <c r="C35" s="20">
        <v>0</v>
      </c>
      <c r="D35" s="20"/>
      <c r="E35" s="20"/>
      <c r="F35" s="20"/>
      <c r="G35" s="52"/>
      <c r="H35" s="20"/>
      <c r="I35" s="52"/>
      <c r="J35" s="52"/>
      <c r="K35" s="20">
        <v>0</v>
      </c>
      <c r="L35" s="20">
        <v>0</v>
      </c>
      <c r="M35" s="9"/>
      <c r="N35" s="15">
        <f t="shared" si="2"/>
        <v>0</v>
      </c>
    </row>
    <row r="36" spans="1:16" ht="15" customHeight="1" x14ac:dyDescent="0.25">
      <c r="A36" s="14" t="s">
        <v>26</v>
      </c>
      <c r="B36" s="20">
        <v>26833.9</v>
      </c>
      <c r="C36" s="20">
        <v>144653.26</v>
      </c>
      <c r="D36" s="20">
        <v>16767.91</v>
      </c>
      <c r="E36" s="20">
        <v>96912.19</v>
      </c>
      <c r="F36" s="20">
        <v>420396.93</v>
      </c>
      <c r="G36" s="20">
        <v>70092</v>
      </c>
      <c r="H36" s="20">
        <v>285970.12</v>
      </c>
      <c r="I36" s="20">
        <v>248959.98</v>
      </c>
      <c r="J36" s="20">
        <v>534346.48</v>
      </c>
      <c r="K36" s="20">
        <v>0</v>
      </c>
      <c r="L36" s="20">
        <v>757960</v>
      </c>
      <c r="M36" s="9"/>
      <c r="N36" s="15">
        <f>SUM(B36:M36)</f>
        <v>2602892.77</v>
      </c>
      <c r="P36" s="4"/>
    </row>
    <row r="37" spans="1:16" ht="15" customHeight="1" x14ac:dyDescent="0.25">
      <c r="A37" s="12" t="s">
        <v>27</v>
      </c>
      <c r="B37" s="31">
        <v>0</v>
      </c>
      <c r="C37" s="13">
        <f t="shared" ref="C37:L37" si="6">SUM(C38:C45)</f>
        <v>0</v>
      </c>
      <c r="D37" s="37">
        <f t="shared" si="6"/>
        <v>1077859.8999999999</v>
      </c>
      <c r="E37" s="17">
        <f t="shared" si="6"/>
        <v>0</v>
      </c>
      <c r="F37" s="19">
        <f t="shared" si="6"/>
        <v>60000</v>
      </c>
      <c r="G37" s="19">
        <f t="shared" si="6"/>
        <v>0</v>
      </c>
      <c r="H37" s="19">
        <f t="shared" si="6"/>
        <v>250000</v>
      </c>
      <c r="I37" s="19">
        <f t="shared" si="6"/>
        <v>0</v>
      </c>
      <c r="J37" s="19">
        <f t="shared" si="6"/>
        <v>0</v>
      </c>
      <c r="K37" s="19">
        <f t="shared" si="6"/>
        <v>0</v>
      </c>
      <c r="L37" s="19">
        <f t="shared" si="6"/>
        <v>120000</v>
      </c>
      <c r="M37" s="9"/>
      <c r="N37" s="13">
        <f>SUM(B37:M37)</f>
        <v>1507859.9</v>
      </c>
    </row>
    <row r="38" spans="1:16" ht="15" customHeight="1" x14ac:dyDescent="0.25">
      <c r="A38" s="14" t="s">
        <v>28</v>
      </c>
      <c r="B38" s="15">
        <v>0</v>
      </c>
      <c r="C38" s="15">
        <v>0</v>
      </c>
      <c r="D38" s="36">
        <v>1077859.8999999999</v>
      </c>
      <c r="E38" s="9"/>
      <c r="F38" s="20">
        <v>60000</v>
      </c>
      <c r="G38" s="20">
        <v>0</v>
      </c>
      <c r="H38" s="20">
        <v>250000</v>
      </c>
      <c r="I38" s="16"/>
      <c r="J38" s="16"/>
      <c r="K38" s="16">
        <v>0</v>
      </c>
      <c r="L38" s="20">
        <v>120000</v>
      </c>
      <c r="M38" s="9"/>
      <c r="N38" s="15">
        <f>SUM(B38:M38)</f>
        <v>1507859.9</v>
      </c>
    </row>
    <row r="39" spans="1:16" ht="15" customHeight="1" x14ac:dyDescent="0.25">
      <c r="A39" s="14" t="s">
        <v>29</v>
      </c>
      <c r="B39" s="15">
        <v>0</v>
      </c>
      <c r="C39" s="15">
        <v>0</v>
      </c>
      <c r="D39" s="16">
        <v>0</v>
      </c>
      <c r="E39" s="9"/>
      <c r="F39" s="20"/>
      <c r="G39" s="20">
        <v>0</v>
      </c>
      <c r="H39" s="20"/>
      <c r="I39" s="16"/>
      <c r="J39" s="16"/>
      <c r="K39" s="16">
        <v>0</v>
      </c>
      <c r="L39" s="16">
        <v>0</v>
      </c>
      <c r="M39" s="9"/>
      <c r="N39" s="13">
        <f t="shared" si="2"/>
        <v>0</v>
      </c>
    </row>
    <row r="40" spans="1:16" ht="15" customHeight="1" x14ac:dyDescent="0.25">
      <c r="A40" s="14" t="s">
        <v>30</v>
      </c>
      <c r="B40" s="15">
        <v>0</v>
      </c>
      <c r="C40" s="15">
        <v>0</v>
      </c>
      <c r="D40" s="16">
        <v>0</v>
      </c>
      <c r="E40" s="9"/>
      <c r="F40" s="20"/>
      <c r="G40" s="20">
        <v>0</v>
      </c>
      <c r="H40" s="20"/>
      <c r="I40" s="16"/>
      <c r="J40" s="16"/>
      <c r="K40" s="16">
        <v>0</v>
      </c>
      <c r="L40" s="16">
        <v>0</v>
      </c>
      <c r="M40" s="9"/>
      <c r="N40" s="13">
        <f t="shared" si="2"/>
        <v>0</v>
      </c>
    </row>
    <row r="41" spans="1:16" ht="15" customHeight="1" x14ac:dyDescent="0.25">
      <c r="A41" s="14" t="s">
        <v>31</v>
      </c>
      <c r="B41" s="15">
        <v>0</v>
      </c>
      <c r="C41" s="15">
        <v>0</v>
      </c>
      <c r="D41" s="16">
        <v>0</v>
      </c>
      <c r="E41" s="9"/>
      <c r="F41" s="20"/>
      <c r="G41" s="20">
        <v>0</v>
      </c>
      <c r="H41" s="20"/>
      <c r="I41" s="16"/>
      <c r="J41" s="16"/>
      <c r="K41" s="16">
        <v>0</v>
      </c>
      <c r="L41" s="16">
        <v>0</v>
      </c>
      <c r="M41" s="9"/>
      <c r="N41" s="13">
        <f t="shared" si="2"/>
        <v>0</v>
      </c>
    </row>
    <row r="42" spans="1:16" ht="15" customHeight="1" x14ac:dyDescent="0.25">
      <c r="A42" s="14" t="s">
        <v>32</v>
      </c>
      <c r="B42" s="15">
        <v>0</v>
      </c>
      <c r="C42" s="15">
        <v>0</v>
      </c>
      <c r="D42" s="16">
        <v>0</v>
      </c>
      <c r="E42" s="9"/>
      <c r="F42" s="20"/>
      <c r="G42" s="20">
        <v>0</v>
      </c>
      <c r="H42" s="20"/>
      <c r="I42" s="16"/>
      <c r="J42" s="16"/>
      <c r="K42" s="16">
        <v>0</v>
      </c>
      <c r="L42" s="16">
        <v>0</v>
      </c>
      <c r="M42" s="9"/>
      <c r="N42" s="13">
        <f t="shared" si="2"/>
        <v>0</v>
      </c>
    </row>
    <row r="43" spans="1:16" ht="15" customHeight="1" x14ac:dyDescent="0.25">
      <c r="A43" s="14" t="s">
        <v>33</v>
      </c>
      <c r="B43" s="15">
        <v>0</v>
      </c>
      <c r="C43" s="15">
        <v>0</v>
      </c>
      <c r="D43" s="16">
        <v>0</v>
      </c>
      <c r="E43" s="9"/>
      <c r="F43" s="20"/>
      <c r="G43" s="20">
        <v>0</v>
      </c>
      <c r="H43" s="20"/>
      <c r="I43" s="16"/>
      <c r="J43" s="16"/>
      <c r="K43" s="16">
        <v>0</v>
      </c>
      <c r="L43" s="16">
        <v>0</v>
      </c>
      <c r="M43" s="9"/>
      <c r="N43" s="13">
        <f t="shared" si="2"/>
        <v>0</v>
      </c>
    </row>
    <row r="44" spans="1:16" ht="15" customHeight="1" x14ac:dyDescent="0.25">
      <c r="A44" s="14" t="s">
        <v>34</v>
      </c>
      <c r="B44" s="15">
        <v>0</v>
      </c>
      <c r="C44" s="15">
        <v>0</v>
      </c>
      <c r="D44" s="16">
        <v>0</v>
      </c>
      <c r="E44" s="9"/>
      <c r="F44" s="20"/>
      <c r="G44" s="20">
        <v>0</v>
      </c>
      <c r="H44" s="20"/>
      <c r="I44" s="16"/>
      <c r="J44" s="16"/>
      <c r="K44" s="16">
        <v>0</v>
      </c>
      <c r="L44" s="16">
        <v>0</v>
      </c>
      <c r="M44" s="9"/>
      <c r="N44" s="13">
        <f t="shared" si="2"/>
        <v>0</v>
      </c>
    </row>
    <row r="45" spans="1:16" ht="15" customHeight="1" x14ac:dyDescent="0.25">
      <c r="A45" s="14" t="s">
        <v>35</v>
      </c>
      <c r="B45" s="15">
        <v>0</v>
      </c>
      <c r="C45" s="15">
        <v>0</v>
      </c>
      <c r="D45" s="16">
        <v>0</v>
      </c>
      <c r="E45" s="9"/>
      <c r="F45" s="20"/>
      <c r="G45" s="20">
        <v>0</v>
      </c>
      <c r="H45" s="20"/>
      <c r="I45" s="16"/>
      <c r="J45" s="16"/>
      <c r="K45" s="16">
        <v>0</v>
      </c>
      <c r="L45" s="16">
        <v>0</v>
      </c>
      <c r="M45" s="9"/>
      <c r="N45" s="13">
        <f t="shared" si="2"/>
        <v>0</v>
      </c>
    </row>
    <row r="46" spans="1:16" ht="15" customHeight="1" x14ac:dyDescent="0.25">
      <c r="A46" s="12" t="s">
        <v>36</v>
      </c>
      <c r="B46" s="31">
        <v>0</v>
      </c>
      <c r="C46" s="13">
        <f>SUM(C47:C52)</f>
        <v>0</v>
      </c>
      <c r="D46" s="17">
        <f>SUM(D47:D52)</f>
        <v>0</v>
      </c>
      <c r="E46" s="17">
        <f>SUM(E47:E52)</f>
        <v>0</v>
      </c>
      <c r="F46" s="20"/>
      <c r="G46" s="9"/>
      <c r="H46" s="20"/>
      <c r="I46" s="16"/>
      <c r="J46" s="16"/>
      <c r="K46" s="9"/>
      <c r="L46" s="9"/>
      <c r="M46" s="9"/>
      <c r="N46" s="13">
        <f t="shared" si="2"/>
        <v>0</v>
      </c>
    </row>
    <row r="47" spans="1:16" ht="15" customHeight="1" x14ac:dyDescent="0.25">
      <c r="A47" s="14" t="s">
        <v>37</v>
      </c>
      <c r="B47" s="15">
        <v>0</v>
      </c>
      <c r="C47" s="15">
        <v>0</v>
      </c>
      <c r="D47" s="16">
        <v>0</v>
      </c>
      <c r="E47" s="9"/>
      <c r="F47" s="20"/>
      <c r="G47" s="19">
        <v>0</v>
      </c>
      <c r="H47" s="20"/>
      <c r="I47" s="16"/>
      <c r="J47" s="16"/>
      <c r="K47" s="9"/>
      <c r="L47" s="9"/>
      <c r="M47" s="9"/>
      <c r="N47" s="13">
        <f t="shared" si="2"/>
        <v>0</v>
      </c>
    </row>
    <row r="48" spans="1:16" ht="15" customHeight="1" x14ac:dyDescent="0.25">
      <c r="A48" s="14" t="s">
        <v>38</v>
      </c>
      <c r="B48" s="15">
        <v>0</v>
      </c>
      <c r="C48" s="15">
        <v>0</v>
      </c>
      <c r="D48" s="16">
        <v>0</v>
      </c>
      <c r="E48" s="9"/>
      <c r="F48" s="20"/>
      <c r="G48" s="19">
        <v>0</v>
      </c>
      <c r="H48" s="20"/>
      <c r="I48" s="16"/>
      <c r="J48" s="16"/>
      <c r="K48" s="9"/>
      <c r="L48" s="9"/>
      <c r="M48" s="9"/>
      <c r="N48" s="13">
        <f t="shared" si="2"/>
        <v>0</v>
      </c>
    </row>
    <row r="49" spans="1:14" ht="15" customHeight="1" x14ac:dyDescent="0.25">
      <c r="A49" s="14" t="s">
        <v>39</v>
      </c>
      <c r="B49" s="15">
        <v>0</v>
      </c>
      <c r="C49" s="15">
        <v>0</v>
      </c>
      <c r="D49" s="16">
        <v>0</v>
      </c>
      <c r="E49" s="9"/>
      <c r="F49" s="20"/>
      <c r="G49" s="19">
        <v>0</v>
      </c>
      <c r="H49" s="20"/>
      <c r="I49" s="16"/>
      <c r="J49" s="16"/>
      <c r="K49" s="9"/>
      <c r="L49" s="9"/>
      <c r="M49" s="9"/>
      <c r="N49" s="13">
        <f t="shared" si="2"/>
        <v>0</v>
      </c>
    </row>
    <row r="50" spans="1:14" ht="15" customHeight="1" x14ac:dyDescent="0.25">
      <c r="A50" s="14" t="s">
        <v>40</v>
      </c>
      <c r="B50" s="15">
        <v>0</v>
      </c>
      <c r="C50" s="15">
        <v>0</v>
      </c>
      <c r="D50" s="16">
        <v>0</v>
      </c>
      <c r="E50" s="9"/>
      <c r="F50" s="20"/>
      <c r="G50" s="19">
        <v>0</v>
      </c>
      <c r="H50" s="20"/>
      <c r="I50" s="16"/>
      <c r="J50" s="16"/>
      <c r="K50" s="9"/>
      <c r="L50" s="9"/>
      <c r="M50" s="9"/>
      <c r="N50" s="13">
        <f t="shared" si="2"/>
        <v>0</v>
      </c>
    </row>
    <row r="51" spans="1:14" ht="15" customHeight="1" x14ac:dyDescent="0.25">
      <c r="A51" s="14" t="s">
        <v>41</v>
      </c>
      <c r="B51" s="15">
        <v>0</v>
      </c>
      <c r="C51" s="15">
        <v>0</v>
      </c>
      <c r="D51" s="16">
        <v>0</v>
      </c>
      <c r="E51" s="9"/>
      <c r="F51" s="20"/>
      <c r="G51" s="19">
        <v>0</v>
      </c>
      <c r="H51" s="20"/>
      <c r="I51" s="16"/>
      <c r="J51" s="16"/>
      <c r="K51" s="9"/>
      <c r="L51" s="9"/>
      <c r="M51" s="9"/>
      <c r="N51" s="13">
        <f t="shared" si="2"/>
        <v>0</v>
      </c>
    </row>
    <row r="52" spans="1:14" ht="15" customHeight="1" x14ac:dyDescent="0.25">
      <c r="A52" s="14" t="s">
        <v>42</v>
      </c>
      <c r="B52" s="15">
        <v>0</v>
      </c>
      <c r="C52" s="15">
        <v>0</v>
      </c>
      <c r="D52" s="16">
        <v>0</v>
      </c>
      <c r="E52" s="9"/>
      <c r="F52" s="20"/>
      <c r="G52" s="19">
        <v>0</v>
      </c>
      <c r="H52" s="20"/>
      <c r="I52" s="16"/>
      <c r="J52" s="16"/>
      <c r="K52" s="9"/>
      <c r="L52" s="9"/>
      <c r="M52" s="9"/>
      <c r="N52" s="13">
        <f t="shared" si="2"/>
        <v>0</v>
      </c>
    </row>
    <row r="53" spans="1:14" ht="15" customHeight="1" x14ac:dyDescent="0.25">
      <c r="A53" s="12" t="s">
        <v>43</v>
      </c>
      <c r="B53" s="13">
        <v>185461.25</v>
      </c>
      <c r="C53" s="13">
        <f>SUM(C54:C62)</f>
        <v>7995</v>
      </c>
      <c r="D53" s="17">
        <f>SUM(D54:D62)</f>
        <v>0</v>
      </c>
      <c r="E53" s="17">
        <f>SUM(E54:E62)</f>
        <v>0</v>
      </c>
      <c r="F53" s="19">
        <f>SUM(F54:F62)</f>
        <v>53749</v>
      </c>
      <c r="G53" s="9"/>
      <c r="H53" s="20"/>
      <c r="I53" s="16"/>
      <c r="J53" s="16"/>
      <c r="K53" s="9"/>
      <c r="L53" s="9"/>
      <c r="M53" s="9"/>
      <c r="N53" s="13">
        <f>SUM(B53:M53)</f>
        <v>247205.25</v>
      </c>
    </row>
    <row r="54" spans="1:14" ht="15" customHeight="1" x14ac:dyDescent="0.25">
      <c r="A54" s="14" t="s">
        <v>44</v>
      </c>
      <c r="B54" s="15">
        <v>185461.25</v>
      </c>
      <c r="C54" s="15">
        <v>7995</v>
      </c>
      <c r="D54" s="16"/>
      <c r="E54" s="16"/>
      <c r="F54" s="16">
        <v>0</v>
      </c>
      <c r="G54" s="19">
        <v>0</v>
      </c>
      <c r="H54" s="20"/>
      <c r="I54" s="16"/>
      <c r="J54" s="16"/>
      <c r="K54" s="16">
        <v>0</v>
      </c>
      <c r="L54" s="16">
        <v>0</v>
      </c>
      <c r="N54" s="15"/>
    </row>
    <row r="55" spans="1:14" ht="15" customHeight="1" x14ac:dyDescent="0.25">
      <c r="A55" s="14" t="s">
        <v>45</v>
      </c>
      <c r="B55" s="15">
        <v>0</v>
      </c>
      <c r="C55" s="15">
        <v>0</v>
      </c>
      <c r="D55" s="16"/>
      <c r="E55" s="16"/>
      <c r="F55" s="16">
        <v>0</v>
      </c>
      <c r="G55" s="19">
        <v>0</v>
      </c>
      <c r="H55" s="20"/>
      <c r="I55" s="16"/>
      <c r="J55" s="16"/>
      <c r="K55" s="16">
        <v>0</v>
      </c>
      <c r="L55" s="16">
        <v>0</v>
      </c>
      <c r="N55" s="15">
        <f>SUM(B55:L55)</f>
        <v>0</v>
      </c>
    </row>
    <row r="56" spans="1:14" ht="15" customHeight="1" x14ac:dyDescent="0.25">
      <c r="A56" s="14" t="s">
        <v>46</v>
      </c>
      <c r="B56" s="15">
        <v>0</v>
      </c>
      <c r="C56" s="15">
        <v>0</v>
      </c>
      <c r="D56" s="16"/>
      <c r="E56" s="16"/>
      <c r="F56" s="16">
        <v>0</v>
      </c>
      <c r="G56" s="19">
        <v>0</v>
      </c>
      <c r="H56" s="20"/>
      <c r="I56" s="16"/>
      <c r="J56" s="16"/>
      <c r="K56" s="16">
        <v>0</v>
      </c>
      <c r="L56" s="16">
        <v>0</v>
      </c>
      <c r="N56" s="15">
        <f>SUM(B56:L56)</f>
        <v>0</v>
      </c>
    </row>
    <row r="57" spans="1:14" ht="15" customHeight="1" x14ac:dyDescent="0.25">
      <c r="A57" s="14" t="s">
        <v>47</v>
      </c>
      <c r="B57" s="15">
        <v>0</v>
      </c>
      <c r="C57" s="15">
        <v>0</v>
      </c>
      <c r="D57" s="16"/>
      <c r="E57" s="16"/>
      <c r="F57" s="16">
        <v>0</v>
      </c>
      <c r="G57" s="19">
        <v>0</v>
      </c>
      <c r="H57" s="20"/>
      <c r="I57" s="16"/>
      <c r="J57" s="16"/>
      <c r="K57" s="16">
        <v>0</v>
      </c>
      <c r="L57" s="16">
        <v>0</v>
      </c>
      <c r="N57" s="15">
        <f>SUM(B57:L57)</f>
        <v>0</v>
      </c>
    </row>
    <row r="58" spans="1:14" ht="15" customHeight="1" x14ac:dyDescent="0.25">
      <c r="A58" s="14" t="s">
        <v>48</v>
      </c>
      <c r="B58" s="15">
        <v>0</v>
      </c>
      <c r="C58" s="15">
        <v>0</v>
      </c>
      <c r="D58" s="36"/>
      <c r="E58" s="9"/>
      <c r="F58" s="20">
        <v>53749</v>
      </c>
      <c r="G58" s="19">
        <v>0</v>
      </c>
      <c r="H58" s="20"/>
      <c r="I58" s="16"/>
      <c r="J58" s="16"/>
      <c r="K58" s="16">
        <v>0</v>
      </c>
      <c r="L58" s="16">
        <v>0</v>
      </c>
      <c r="N58" s="13">
        <f>SUM(B58:L58)</f>
        <v>53749</v>
      </c>
    </row>
    <row r="59" spans="1:14" ht="15" customHeight="1" x14ac:dyDescent="0.25">
      <c r="A59" s="14" t="s">
        <v>49</v>
      </c>
      <c r="B59" s="15">
        <v>0</v>
      </c>
      <c r="C59" s="15">
        <v>0</v>
      </c>
      <c r="D59" s="36"/>
      <c r="E59" s="9"/>
      <c r="F59" s="20">
        <v>0</v>
      </c>
      <c r="G59" s="19">
        <v>0</v>
      </c>
      <c r="H59" s="20"/>
      <c r="I59" s="16"/>
      <c r="J59" s="16"/>
      <c r="K59" s="16">
        <v>0</v>
      </c>
      <c r="L59" s="16">
        <v>0</v>
      </c>
      <c r="N59" s="15">
        <f t="shared" ref="N59:N67" si="7">SUM(B59:L59)</f>
        <v>0</v>
      </c>
    </row>
    <row r="60" spans="1:14" ht="15" customHeight="1" x14ac:dyDescent="0.25">
      <c r="A60" s="14" t="s">
        <v>50</v>
      </c>
      <c r="B60" s="15">
        <v>0</v>
      </c>
      <c r="C60" s="15">
        <v>0</v>
      </c>
      <c r="D60" s="36"/>
      <c r="E60" s="9"/>
      <c r="F60" s="20">
        <v>0</v>
      </c>
      <c r="G60" s="19">
        <v>0</v>
      </c>
      <c r="H60" s="20"/>
      <c r="I60" s="16"/>
      <c r="J60" s="16"/>
      <c r="K60" s="16">
        <v>0</v>
      </c>
      <c r="L60" s="16">
        <v>0</v>
      </c>
      <c r="N60" s="15">
        <f t="shared" si="7"/>
        <v>0</v>
      </c>
    </row>
    <row r="61" spans="1:14" ht="15" customHeight="1" x14ac:dyDescent="0.25">
      <c r="A61" s="14" t="s">
        <v>51</v>
      </c>
      <c r="B61" s="15">
        <v>0</v>
      </c>
      <c r="C61" s="15">
        <v>0</v>
      </c>
      <c r="D61" s="36"/>
      <c r="E61" s="9"/>
      <c r="F61" s="20">
        <v>0</v>
      </c>
      <c r="G61" s="19">
        <v>0</v>
      </c>
      <c r="H61" s="20"/>
      <c r="I61" s="16"/>
      <c r="J61" s="16"/>
      <c r="K61" s="16">
        <v>0</v>
      </c>
      <c r="L61" s="16">
        <v>0</v>
      </c>
      <c r="N61" s="15">
        <f t="shared" si="7"/>
        <v>0</v>
      </c>
    </row>
    <row r="62" spans="1:14" ht="15" customHeight="1" x14ac:dyDescent="0.25">
      <c r="A62" s="14" t="s">
        <v>52</v>
      </c>
      <c r="B62" s="15">
        <v>0</v>
      </c>
      <c r="C62" s="15">
        <v>0</v>
      </c>
      <c r="D62" s="36"/>
      <c r="E62" s="9"/>
      <c r="F62" s="20">
        <v>0</v>
      </c>
      <c r="G62" s="19">
        <v>0</v>
      </c>
      <c r="H62" s="20"/>
      <c r="I62" s="16"/>
      <c r="J62" s="16"/>
      <c r="K62" s="16">
        <v>0</v>
      </c>
      <c r="L62" s="16">
        <v>0</v>
      </c>
      <c r="N62" s="15">
        <f t="shared" si="7"/>
        <v>0</v>
      </c>
    </row>
    <row r="63" spans="1:14" ht="15" customHeight="1" x14ac:dyDescent="0.25">
      <c r="A63" s="12" t="s">
        <v>53</v>
      </c>
      <c r="B63" s="31">
        <v>0</v>
      </c>
      <c r="C63" s="13">
        <f>SUM(C64:C70)</f>
        <v>0</v>
      </c>
      <c r="D63" s="17">
        <f>SUM(D64:D70)</f>
        <v>0</v>
      </c>
      <c r="E63" s="17">
        <f>SUM(E64:E70)</f>
        <v>0</v>
      </c>
      <c r="F63" s="19">
        <f>SUM(F64:F70)</f>
        <v>0</v>
      </c>
      <c r="G63" s="19"/>
      <c r="H63" s="20"/>
      <c r="I63" s="16"/>
      <c r="J63" s="16"/>
      <c r="K63" s="17">
        <f>SUM(M64:M70)</f>
        <v>0</v>
      </c>
      <c r="L63" s="17">
        <f>SUM(N64:N70)</f>
        <v>0</v>
      </c>
      <c r="N63" s="13">
        <f t="shared" si="7"/>
        <v>0</v>
      </c>
    </row>
    <row r="64" spans="1:14" ht="15" customHeight="1" x14ac:dyDescent="0.25">
      <c r="A64" s="14" t="s">
        <v>54</v>
      </c>
      <c r="B64" s="15">
        <v>0</v>
      </c>
      <c r="C64" s="15">
        <v>0</v>
      </c>
      <c r="D64" s="16"/>
      <c r="E64" s="9"/>
      <c r="F64" s="20"/>
      <c r="G64" s="19">
        <v>0</v>
      </c>
      <c r="H64" s="20"/>
      <c r="I64" s="16"/>
      <c r="J64" s="16"/>
      <c r="K64" s="16">
        <v>0</v>
      </c>
      <c r="L64" s="16">
        <v>0</v>
      </c>
      <c r="N64" s="15">
        <f t="shared" si="7"/>
        <v>0</v>
      </c>
    </row>
    <row r="65" spans="1:16" ht="15" customHeight="1" x14ac:dyDescent="0.25">
      <c r="A65" s="14" t="s">
        <v>55</v>
      </c>
      <c r="B65" s="15">
        <v>0</v>
      </c>
      <c r="C65" s="15">
        <v>0</v>
      </c>
      <c r="D65" s="16"/>
      <c r="E65" s="9"/>
      <c r="F65" s="20"/>
      <c r="G65" s="19">
        <v>0</v>
      </c>
      <c r="H65" s="20"/>
      <c r="I65" s="16"/>
      <c r="J65" s="16"/>
      <c r="K65" s="16">
        <v>0</v>
      </c>
      <c r="L65" s="16">
        <v>0</v>
      </c>
      <c r="N65" s="15">
        <f t="shared" si="7"/>
        <v>0</v>
      </c>
    </row>
    <row r="66" spans="1:16" ht="15" customHeight="1" x14ac:dyDescent="0.25">
      <c r="A66" s="14" t="s">
        <v>56</v>
      </c>
      <c r="B66" s="15">
        <v>0</v>
      </c>
      <c r="C66" s="15">
        <v>0</v>
      </c>
      <c r="D66" s="16"/>
      <c r="E66" s="9"/>
      <c r="F66" s="20"/>
      <c r="G66" s="19">
        <v>0</v>
      </c>
      <c r="H66" s="20"/>
      <c r="I66" s="16"/>
      <c r="J66" s="16"/>
      <c r="K66" s="16">
        <v>0</v>
      </c>
      <c r="L66" s="16">
        <v>0</v>
      </c>
      <c r="N66" s="15">
        <f t="shared" si="7"/>
        <v>0</v>
      </c>
    </row>
    <row r="67" spans="1:16" ht="15" customHeight="1" x14ac:dyDescent="0.25">
      <c r="A67" s="14" t="s">
        <v>80</v>
      </c>
      <c r="B67" s="15">
        <v>0</v>
      </c>
      <c r="C67" s="15">
        <v>0</v>
      </c>
      <c r="D67" s="16"/>
      <c r="E67" s="9"/>
      <c r="F67" s="20"/>
      <c r="G67" s="19">
        <v>0</v>
      </c>
      <c r="H67" s="20"/>
      <c r="I67" s="16"/>
      <c r="J67" s="16"/>
      <c r="K67" s="16">
        <v>0</v>
      </c>
      <c r="L67" s="16">
        <v>0</v>
      </c>
      <c r="N67" s="15">
        <f t="shared" si="7"/>
        <v>0</v>
      </c>
    </row>
    <row r="68" spans="1:16" ht="15" customHeight="1" x14ac:dyDescent="0.25">
      <c r="A68" s="12" t="s">
        <v>57</v>
      </c>
      <c r="B68" s="31">
        <v>0</v>
      </c>
      <c r="C68" s="13">
        <f>SUM(C69:C70)</f>
        <v>0</v>
      </c>
      <c r="D68" s="17">
        <f>SUM(D69:D70)</f>
        <v>0</v>
      </c>
      <c r="E68" s="17">
        <f>SUM(E69:E70)</f>
        <v>0</v>
      </c>
      <c r="F68" s="19">
        <f>SUM(F69:F70)</f>
        <v>0</v>
      </c>
      <c r="G68" s="19">
        <f>SUM(G69:G70)</f>
        <v>0</v>
      </c>
      <c r="H68" s="20"/>
      <c r="I68" s="16"/>
      <c r="J68" s="16"/>
      <c r="K68" s="9"/>
      <c r="L68" s="9"/>
      <c r="M68" s="9"/>
      <c r="N68" s="13">
        <f t="shared" si="2"/>
        <v>0</v>
      </c>
    </row>
    <row r="69" spans="1:16" ht="15" customHeight="1" x14ac:dyDescent="0.25">
      <c r="A69" s="14" t="s">
        <v>58</v>
      </c>
      <c r="B69" s="18">
        <v>0</v>
      </c>
      <c r="C69" s="15">
        <v>0</v>
      </c>
      <c r="D69" s="16"/>
      <c r="E69" s="9"/>
      <c r="F69" s="20"/>
      <c r="G69" s="20">
        <v>0</v>
      </c>
      <c r="H69" s="20"/>
      <c r="I69" s="16"/>
      <c r="J69" s="16"/>
      <c r="K69" s="9"/>
      <c r="L69" s="9"/>
      <c r="M69" s="9"/>
      <c r="N69" s="15">
        <f t="shared" si="2"/>
        <v>0</v>
      </c>
    </row>
    <row r="70" spans="1:16" ht="15" customHeight="1" x14ac:dyDescent="0.25">
      <c r="A70" s="14" t="s">
        <v>59</v>
      </c>
      <c r="B70" s="18">
        <v>0</v>
      </c>
      <c r="C70" s="15">
        <v>0</v>
      </c>
      <c r="D70" s="16"/>
      <c r="E70" s="9"/>
      <c r="F70" s="20"/>
      <c r="G70" s="20">
        <v>0</v>
      </c>
      <c r="H70" s="20"/>
      <c r="I70" s="16"/>
      <c r="J70" s="16"/>
      <c r="K70" s="9"/>
      <c r="L70" s="9"/>
      <c r="M70" s="9"/>
      <c r="N70" s="15">
        <f t="shared" si="2"/>
        <v>0</v>
      </c>
    </row>
    <row r="71" spans="1:16" ht="15" customHeight="1" x14ac:dyDescent="0.25">
      <c r="A71" s="12" t="s">
        <v>60</v>
      </c>
      <c r="B71" s="31">
        <v>0</v>
      </c>
      <c r="C71" s="13">
        <f>SUM(C72:C74)</f>
        <v>0</v>
      </c>
      <c r="D71" s="17">
        <f>SUM(D72:D74)</f>
        <v>0</v>
      </c>
      <c r="E71" s="17">
        <f>SUM(E72:E74)</f>
        <v>0</v>
      </c>
      <c r="F71" s="19">
        <f>SUM(F72:F74)</f>
        <v>942845.92</v>
      </c>
      <c r="G71" s="19">
        <f t="shared" ref="G71:H71" si="8">SUM(G72:G74)</f>
        <v>0</v>
      </c>
      <c r="H71" s="19">
        <f t="shared" si="8"/>
        <v>287617.33</v>
      </c>
      <c r="I71" s="16"/>
      <c r="J71" s="16"/>
      <c r="K71" s="9"/>
      <c r="L71" s="9"/>
      <c r="M71" s="9"/>
      <c r="N71" s="13">
        <f>SUM(B71:M71)</f>
        <v>1230463.25</v>
      </c>
    </row>
    <row r="72" spans="1:16" ht="15" customHeight="1" x14ac:dyDescent="0.25">
      <c r="A72" s="14" t="s">
        <v>61</v>
      </c>
      <c r="B72" s="16">
        <v>0</v>
      </c>
      <c r="C72" s="9"/>
      <c r="D72" s="36"/>
      <c r="E72" s="9"/>
      <c r="F72" s="20">
        <v>942845.92</v>
      </c>
      <c r="G72" s="20">
        <v>0</v>
      </c>
      <c r="H72" s="20">
        <v>287617.33</v>
      </c>
      <c r="I72" s="16"/>
      <c r="J72" s="16"/>
      <c r="K72" s="9"/>
      <c r="L72" s="9"/>
      <c r="M72" s="9"/>
      <c r="N72" s="15">
        <f>SUM(B72:M72)</f>
        <v>1230463.25</v>
      </c>
    </row>
    <row r="73" spans="1:16" ht="15" customHeight="1" x14ac:dyDescent="0.25">
      <c r="A73" s="14" t="s">
        <v>62</v>
      </c>
      <c r="B73" s="16">
        <v>0</v>
      </c>
      <c r="C73" s="9"/>
      <c r="D73" s="36"/>
      <c r="E73" s="9"/>
      <c r="F73" s="20"/>
      <c r="G73" s="20">
        <v>0</v>
      </c>
      <c r="H73" s="20"/>
      <c r="I73" s="16"/>
      <c r="J73" s="16"/>
      <c r="K73" s="9"/>
      <c r="L73" s="9"/>
      <c r="M73" s="9"/>
      <c r="N73" s="13">
        <f t="shared" si="2"/>
        <v>0</v>
      </c>
    </row>
    <row r="74" spans="1:16" ht="15" customHeight="1" x14ac:dyDescent="0.25">
      <c r="A74" s="14" t="s">
        <v>63</v>
      </c>
      <c r="B74" s="18">
        <v>0</v>
      </c>
      <c r="C74" s="9"/>
      <c r="D74" s="36"/>
      <c r="E74" s="9"/>
      <c r="F74" s="20"/>
      <c r="G74" s="20">
        <v>0</v>
      </c>
      <c r="H74" s="20"/>
      <c r="I74" s="16"/>
      <c r="J74" s="16"/>
      <c r="K74" s="9"/>
      <c r="L74" s="9"/>
      <c r="M74" s="9"/>
      <c r="N74" s="13">
        <f t="shared" si="2"/>
        <v>0</v>
      </c>
    </row>
    <row r="75" spans="1:16" ht="15" customHeight="1" x14ac:dyDescent="0.25">
      <c r="A75" s="12" t="s">
        <v>66</v>
      </c>
      <c r="B75" s="19">
        <v>18406877.829999998</v>
      </c>
      <c r="C75" s="13">
        <f>C76</f>
        <v>22327933.600000001</v>
      </c>
      <c r="D75" s="37">
        <f>D76</f>
        <v>43738822</v>
      </c>
      <c r="E75" s="17">
        <f>E76</f>
        <v>0</v>
      </c>
      <c r="F75" s="19">
        <f>F76</f>
        <v>73361692.329999998</v>
      </c>
      <c r="G75" s="19">
        <f>G76</f>
        <v>45653281.390000001</v>
      </c>
      <c r="H75" s="20"/>
      <c r="I75" s="16"/>
      <c r="J75" s="19">
        <f>+J77</f>
        <v>15155884.91</v>
      </c>
      <c r="K75" s="19">
        <f>+K77</f>
        <v>14884897.300000001</v>
      </c>
      <c r="L75" s="19">
        <f>+L77</f>
        <v>84923225.209999993</v>
      </c>
      <c r="M75" s="9"/>
      <c r="N75" s="13">
        <v>0</v>
      </c>
    </row>
    <row r="76" spans="1:16" ht="15" customHeight="1" x14ac:dyDescent="0.25">
      <c r="A76" s="12" t="s">
        <v>67</v>
      </c>
      <c r="B76" s="19">
        <v>18406877.829999998</v>
      </c>
      <c r="C76" s="13">
        <f>SUM(C77:C78)</f>
        <v>22327933.600000001</v>
      </c>
      <c r="D76" s="37">
        <f>SUM(D77:D78)</f>
        <v>43738822</v>
      </c>
      <c r="E76" s="17">
        <f>SUM(E77:E78)</f>
        <v>0</v>
      </c>
      <c r="F76" s="19">
        <f>SUM(F77:F78)</f>
        <v>73361692.329999998</v>
      </c>
      <c r="G76" s="19">
        <v>45653281.390000001</v>
      </c>
      <c r="H76" s="20"/>
      <c r="I76" s="16"/>
      <c r="J76" s="19">
        <f>+J77</f>
        <v>15155884.91</v>
      </c>
      <c r="K76" s="19">
        <f>+K77</f>
        <v>14884897.300000001</v>
      </c>
      <c r="L76" s="19">
        <f>+L77</f>
        <v>84923225.209999993</v>
      </c>
      <c r="M76" s="9"/>
      <c r="N76" s="13">
        <v>0</v>
      </c>
    </row>
    <row r="77" spans="1:16" ht="15" customHeight="1" x14ac:dyDescent="0.25">
      <c r="A77" s="14" t="s">
        <v>68</v>
      </c>
      <c r="B77" s="20">
        <v>18406877.829999998</v>
      </c>
      <c r="C77" s="9">
        <v>22327933.600000001</v>
      </c>
      <c r="D77" s="36">
        <v>43738822</v>
      </c>
      <c r="E77" s="9"/>
      <c r="F77" s="20">
        <v>73361692.329999998</v>
      </c>
      <c r="G77" s="20">
        <v>0</v>
      </c>
      <c r="H77" s="20"/>
      <c r="I77" s="16"/>
      <c r="J77" s="20">
        <v>15155884.91</v>
      </c>
      <c r="K77" s="20">
        <v>14884897.300000001</v>
      </c>
      <c r="L77" s="20">
        <v>84923225.209999993</v>
      </c>
      <c r="M77" s="9"/>
      <c r="N77" s="15">
        <v>0</v>
      </c>
    </row>
    <row r="78" spans="1:16" ht="15" customHeight="1" x14ac:dyDescent="0.25">
      <c r="A78" s="14" t="s">
        <v>69</v>
      </c>
      <c r="B78" s="16">
        <v>0</v>
      </c>
      <c r="C78" s="9"/>
      <c r="D78" s="36"/>
      <c r="E78" s="9"/>
      <c r="F78" s="20"/>
      <c r="G78" s="20">
        <v>0</v>
      </c>
      <c r="H78" s="20"/>
      <c r="I78" s="16"/>
      <c r="J78" s="16"/>
      <c r="K78" s="9"/>
      <c r="L78" s="9"/>
      <c r="M78" s="9"/>
      <c r="N78" s="15">
        <f t="shared" ref="N78:N83" si="9">SUM(B78:M78)</f>
        <v>0</v>
      </c>
      <c r="O78" s="34"/>
    </row>
    <row r="79" spans="1:16" ht="15" customHeight="1" x14ac:dyDescent="0.25">
      <c r="A79" s="12" t="s">
        <v>70</v>
      </c>
      <c r="B79" s="13">
        <v>23000000</v>
      </c>
      <c r="C79" s="13">
        <f t="shared" ref="C79:K79" si="10">SUM(C80:C81)</f>
        <v>0</v>
      </c>
      <c r="D79" s="37">
        <f t="shared" si="10"/>
        <v>23951961.530000001</v>
      </c>
      <c r="E79" s="37">
        <f t="shared" si="10"/>
        <v>20000000</v>
      </c>
      <c r="F79" s="13">
        <f t="shared" si="10"/>
        <v>44491516.200000003</v>
      </c>
      <c r="G79" s="13">
        <f t="shared" si="10"/>
        <v>2181857.4700000002</v>
      </c>
      <c r="H79" s="19">
        <f t="shared" si="10"/>
        <v>30000000</v>
      </c>
      <c r="I79" s="19">
        <f t="shared" si="10"/>
        <v>566313.73</v>
      </c>
      <c r="J79" s="19">
        <f t="shared" si="10"/>
        <v>10000000</v>
      </c>
      <c r="K79" s="19">
        <f t="shared" si="10"/>
        <v>20019183.84</v>
      </c>
      <c r="L79" s="19">
        <f t="shared" ref="L79" si="11">SUM(L80:L81)</f>
        <v>30265000</v>
      </c>
      <c r="M79" s="9"/>
      <c r="N79" s="13">
        <f>SUM(B79:M79)</f>
        <v>204475832.76999998</v>
      </c>
      <c r="O79" s="34"/>
      <c r="P79" s="32"/>
    </row>
    <row r="80" spans="1:16" ht="15" customHeight="1" x14ac:dyDescent="0.25">
      <c r="A80" s="14" t="s">
        <v>71</v>
      </c>
      <c r="B80" s="15">
        <v>23000000</v>
      </c>
      <c r="C80" s="20">
        <v>0</v>
      </c>
      <c r="D80" s="36">
        <v>23951961.530000001</v>
      </c>
      <c r="E80" s="36">
        <v>20000000</v>
      </c>
      <c r="F80" s="20">
        <v>44491516.200000003</v>
      </c>
      <c r="G80" s="20">
        <v>2181857.4700000002</v>
      </c>
      <c r="H80" s="20">
        <v>30000000</v>
      </c>
      <c r="I80" s="20">
        <v>566313.73</v>
      </c>
      <c r="J80" s="20">
        <v>10000000</v>
      </c>
      <c r="K80" s="20">
        <v>20019183.84</v>
      </c>
      <c r="L80" s="20">
        <v>30265000</v>
      </c>
      <c r="M80" s="9"/>
      <c r="N80" s="15">
        <f>SUM(B80:M80)</f>
        <v>204475832.76999998</v>
      </c>
    </row>
    <row r="81" spans="1:16" ht="15" customHeight="1" x14ac:dyDescent="0.25">
      <c r="A81" s="14" t="s">
        <v>72</v>
      </c>
      <c r="B81" s="16">
        <v>0</v>
      </c>
      <c r="C81" s="9"/>
      <c r="D81" s="36"/>
      <c r="E81" s="9"/>
      <c r="F81" s="20"/>
      <c r="G81" s="20">
        <v>0</v>
      </c>
      <c r="H81" s="20"/>
      <c r="I81" s="16"/>
      <c r="J81" s="16"/>
      <c r="K81" s="9"/>
      <c r="L81" s="9"/>
      <c r="M81" s="9"/>
      <c r="N81" s="15">
        <f t="shared" si="9"/>
        <v>0</v>
      </c>
      <c r="O81" s="32"/>
    </row>
    <row r="82" spans="1:16" ht="15" customHeight="1" x14ac:dyDescent="0.25">
      <c r="A82" s="12" t="s">
        <v>73</v>
      </c>
      <c r="B82" s="17">
        <v>0</v>
      </c>
      <c r="C82" s="13">
        <f>SUM(C83)</f>
        <v>0</v>
      </c>
      <c r="D82" s="17">
        <f>SUM(D83)</f>
        <v>0</v>
      </c>
      <c r="E82" s="17">
        <f>SUM(E83)</f>
        <v>0</v>
      </c>
      <c r="F82" s="19">
        <f>SUM(F83)</f>
        <v>0</v>
      </c>
      <c r="G82" s="19">
        <f>SUM(G83)</f>
        <v>0</v>
      </c>
      <c r="H82" s="20"/>
      <c r="I82" s="16"/>
      <c r="J82" s="16"/>
      <c r="K82" s="9"/>
      <c r="L82" s="9"/>
      <c r="M82" s="9"/>
      <c r="N82" s="13">
        <f t="shared" si="9"/>
        <v>0</v>
      </c>
      <c r="O82" s="33"/>
    </row>
    <row r="83" spans="1:16" ht="15" customHeight="1" x14ac:dyDescent="0.25">
      <c r="A83" s="14" t="s">
        <v>74</v>
      </c>
      <c r="B83" s="16">
        <v>0</v>
      </c>
      <c r="C83" s="9"/>
      <c r="D83" s="36"/>
      <c r="E83" s="9"/>
      <c r="F83" s="20"/>
      <c r="G83" s="20">
        <v>0</v>
      </c>
      <c r="H83" s="20"/>
      <c r="I83" s="16"/>
      <c r="J83" s="16"/>
      <c r="K83" s="9"/>
      <c r="L83" s="9"/>
      <c r="M83" s="9"/>
      <c r="N83" s="15">
        <f t="shared" si="9"/>
        <v>0</v>
      </c>
    </row>
    <row r="84" spans="1:16" ht="15" customHeight="1" x14ac:dyDescent="0.25">
      <c r="A84" s="22" t="s">
        <v>64</v>
      </c>
      <c r="B84" s="21">
        <f>+B79+B75+B53+B46+B37+B27+B17+B11</f>
        <v>150453643.90000001</v>
      </c>
      <c r="C84" s="21">
        <f>C11+C17+C27+C37+C46+C53+C63+C68+C71+C82+C75</f>
        <v>142330062.06</v>
      </c>
      <c r="D84" s="21">
        <f>D11+D17+D27+D37+D46+D53+D63+D68+D71+D82+D75+D80</f>
        <v>312899466.25999999</v>
      </c>
      <c r="E84" s="21">
        <f>E11+E17+E27+E37+E46+E53+E63+E68+E71+E82+E75+E80</f>
        <v>178433858.25999999</v>
      </c>
      <c r="F84" s="46">
        <f>F11+F17+F27+F37+F46+F53+F63+F68+F71+F82+F75+F80</f>
        <v>343666913.19</v>
      </c>
      <c r="G84" s="21">
        <f>G11+G17+G27+G37+G46+G53+G63+G68+G71+G82+G75+G80</f>
        <v>267485416.18999997</v>
      </c>
      <c r="H84" s="21">
        <f t="shared" ref="H84:L84" si="12">H11+H17+H27+H37+H46+H53+H63+H68+H71+H82+H75+H80</f>
        <v>288492074.59000003</v>
      </c>
      <c r="I84" s="21">
        <f>+I12+I13+I16+I18+I19+I20+I21+I22+I23+I24+I25+I28+I29+I30+I34+I36+I80</f>
        <v>114773024.95</v>
      </c>
      <c r="J84" s="21">
        <f>J11+J17+J27+J37+J46+J53+J63+J68+J71+J82+J75+J80</f>
        <v>206072385.28</v>
      </c>
      <c r="K84" s="21">
        <f>K11+K17+K27+K37+K46+K53+K63+K68+K71+K82+K75+K80</f>
        <v>204993631.97999999</v>
      </c>
      <c r="L84" s="21">
        <f t="shared" si="12"/>
        <v>299130955.96999997</v>
      </c>
      <c r="M84" s="21">
        <f>M11+M17+M27+M37+M46+M53+K63+M68+M71+M82+M75+M80</f>
        <v>0</v>
      </c>
      <c r="N84" s="21">
        <f>N11+N17+N27+N53+N71+N80+N37</f>
        <v>2190278818.0599999</v>
      </c>
      <c r="O84" s="33"/>
    </row>
    <row r="85" spans="1:16" ht="15" customHeight="1" x14ac:dyDescent="0.25">
      <c r="A85" s="29" t="s">
        <v>96</v>
      </c>
      <c r="B85" s="15"/>
      <c r="C85" s="9"/>
      <c r="D85" s="9"/>
      <c r="E85" s="9"/>
      <c r="F85" s="15"/>
      <c r="G85" s="9"/>
      <c r="H85" s="9"/>
      <c r="I85" s="9"/>
      <c r="J85" s="9"/>
      <c r="K85" s="9"/>
      <c r="L85" s="9"/>
      <c r="M85" s="9"/>
      <c r="N85" s="9"/>
      <c r="P85" s="1"/>
    </row>
    <row r="86" spans="1:16" ht="15" customHeight="1" x14ac:dyDescent="0.25">
      <c r="A86" s="9"/>
      <c r="B86" s="15"/>
      <c r="C86" s="9"/>
      <c r="D86" s="9"/>
      <c r="E86" s="9"/>
      <c r="F86" s="15"/>
      <c r="G86" s="9"/>
      <c r="H86" s="9"/>
      <c r="I86" s="9"/>
      <c r="J86" s="9"/>
      <c r="K86" s="9"/>
      <c r="L86" s="9"/>
      <c r="M86" s="9"/>
      <c r="N86" s="9"/>
    </row>
    <row r="87" spans="1:16" ht="15" customHeight="1" x14ac:dyDescent="0.25">
      <c r="A87" s="50"/>
      <c r="B87" s="15"/>
      <c r="C87" s="9"/>
      <c r="D87" s="9"/>
      <c r="E87" s="49"/>
      <c r="F87" s="49"/>
      <c r="G87" s="49"/>
      <c r="H87" s="49"/>
      <c r="I87" s="49"/>
      <c r="J87" s="9"/>
      <c r="K87" s="9"/>
      <c r="L87" s="15"/>
      <c r="M87" s="9"/>
      <c r="N87" s="9"/>
    </row>
    <row r="88" spans="1:16" ht="15" customHeight="1" x14ac:dyDescent="0.25">
      <c r="A88" s="6"/>
      <c r="C88" s="58"/>
      <c r="D88" s="58"/>
      <c r="E88" s="58"/>
      <c r="F88" s="59"/>
      <c r="G88" s="59"/>
      <c r="H88" s="59"/>
      <c r="I88" s="59"/>
      <c r="J88" s="59"/>
      <c r="K88" s="59"/>
      <c r="L88" s="59"/>
      <c r="M88" s="59"/>
    </row>
    <row r="103" spans="4:11" ht="15" customHeight="1" x14ac:dyDescent="0.25">
      <c r="D103" s="39"/>
      <c r="K103" s="39"/>
    </row>
    <row r="104" spans="4:11" ht="15" customHeight="1" x14ac:dyDescent="0.25">
      <c r="D104" s="35"/>
      <c r="K104" s="35"/>
    </row>
    <row r="105" spans="4:11" ht="15" customHeight="1" x14ac:dyDescent="0.25">
      <c r="D105" s="49"/>
      <c r="K105" s="49"/>
    </row>
  </sheetData>
  <mergeCells count="9">
    <mergeCell ref="A8:A9"/>
    <mergeCell ref="B8:N8"/>
    <mergeCell ref="C88:E88"/>
    <mergeCell ref="F88:M88"/>
    <mergeCell ref="A2:N2"/>
    <mergeCell ref="A3:N3"/>
    <mergeCell ref="A4:N4"/>
    <mergeCell ref="A5:N5"/>
    <mergeCell ref="A6:N6"/>
  </mergeCells>
  <printOptions horizontalCentered="1" verticalCentered="1"/>
  <pageMargins left="0.11811023622047245" right="0.11811023622047245" top="0.19685039370078741" bottom="0" header="0.31496062992125984" footer="0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101"/>
  <sheetViews>
    <sheetView tabSelected="1" zoomScaleNormal="100" workbookViewId="0"/>
  </sheetViews>
  <sheetFormatPr baseColWidth="10" defaultColWidth="11.42578125" defaultRowHeight="15" customHeight="1" x14ac:dyDescent="0.25"/>
  <cols>
    <col min="1" max="1" width="79.85546875" customWidth="1"/>
    <col min="2" max="2" width="15.5703125" customWidth="1"/>
    <col min="3" max="3" width="14.85546875" customWidth="1"/>
    <col min="4" max="7" width="13" bestFit="1" customWidth="1"/>
    <col min="8" max="8" width="13" style="1" bestFit="1" customWidth="1"/>
    <col min="9" max="13" width="13" bestFit="1" customWidth="1"/>
    <col min="14" max="14" width="12" bestFit="1" customWidth="1"/>
    <col min="15" max="15" width="10.28515625" hidden="1" customWidth="1"/>
    <col min="16" max="16" width="13.42578125" bestFit="1" customWidth="1"/>
    <col min="17" max="17" width="14.140625" bestFit="1" customWidth="1"/>
    <col min="19" max="20" width="14.85546875" bestFit="1" customWidth="1"/>
  </cols>
  <sheetData>
    <row r="3" spans="1:18" ht="19.5" customHeight="1" x14ac:dyDescent="0.25">
      <c r="A3" s="66" t="s">
        <v>79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8" ht="21" customHeight="1" x14ac:dyDescent="0.25">
      <c r="A4" s="68" t="s">
        <v>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8" ht="15" customHeight="1" x14ac:dyDescent="0.25">
      <c r="A5" s="69" t="s">
        <v>81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8" ht="15" customHeight="1" x14ac:dyDescent="0.25">
      <c r="A6" s="70" t="s">
        <v>95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8" ht="15" customHeight="1" x14ac:dyDescent="0.25">
      <c r="A7" s="70" t="s">
        <v>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8" ht="8.25" customHeight="1" x14ac:dyDescent="0.25"/>
    <row r="9" spans="1:18" ht="15" customHeight="1" x14ac:dyDescent="0.25">
      <c r="A9" s="71" t="s">
        <v>65</v>
      </c>
      <c r="B9" s="72" t="s">
        <v>77</v>
      </c>
      <c r="C9" s="72" t="s">
        <v>76</v>
      </c>
      <c r="D9" s="74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18" ht="52.5" customHeight="1" x14ac:dyDescent="0.25">
      <c r="A10" s="71"/>
      <c r="B10" s="73"/>
      <c r="C10" s="73"/>
      <c r="D10" s="38" t="s">
        <v>82</v>
      </c>
      <c r="E10" s="38" t="s">
        <v>83</v>
      </c>
      <c r="F10" s="38" t="s">
        <v>84</v>
      </c>
      <c r="G10" s="38" t="s">
        <v>85</v>
      </c>
      <c r="H10" s="38" t="s">
        <v>86</v>
      </c>
      <c r="I10" s="38" t="s">
        <v>87</v>
      </c>
      <c r="J10" s="38" t="s">
        <v>88</v>
      </c>
      <c r="K10" s="38" t="s">
        <v>89</v>
      </c>
      <c r="L10" s="38" t="s">
        <v>90</v>
      </c>
      <c r="M10" s="38" t="s">
        <v>91</v>
      </c>
      <c r="N10" s="38" t="s">
        <v>92</v>
      </c>
      <c r="O10" s="3" t="s">
        <v>93</v>
      </c>
      <c r="P10" s="38" t="s">
        <v>94</v>
      </c>
    </row>
    <row r="11" spans="1:18" ht="15" customHeight="1" x14ac:dyDescent="0.25">
      <c r="A11" s="11" t="s">
        <v>0</v>
      </c>
      <c r="B11" s="11"/>
      <c r="C11" s="11"/>
      <c r="D11" s="11"/>
      <c r="E11" s="11"/>
      <c r="F11" s="11"/>
      <c r="G11" s="11"/>
      <c r="H11" s="41"/>
      <c r="I11" s="11"/>
      <c r="J11" s="11"/>
      <c r="K11" s="11"/>
      <c r="L11" s="11"/>
      <c r="M11" s="11"/>
      <c r="N11" s="11"/>
      <c r="O11" s="11"/>
      <c r="P11" s="11"/>
    </row>
    <row r="12" spans="1:18" ht="15" customHeight="1" x14ac:dyDescent="0.25">
      <c r="A12" s="12" t="s">
        <v>1</v>
      </c>
      <c r="B12" s="19">
        <v>867179024</v>
      </c>
      <c r="C12" s="13">
        <v>867179024</v>
      </c>
      <c r="D12" s="13">
        <v>66586809.789999999</v>
      </c>
      <c r="E12" s="19">
        <f>'Ejecucion '!C11</f>
        <v>71623559.459999993</v>
      </c>
      <c r="F12" s="19">
        <f>'Ejecucion '!D11</f>
        <v>89117849.109999999</v>
      </c>
      <c r="G12" s="19">
        <f>'Ejecucion '!E11</f>
        <v>131512572.69</v>
      </c>
      <c r="H12" s="19">
        <f>'Ejecucion '!F11</f>
        <v>98270324.13000001</v>
      </c>
      <c r="I12" s="19">
        <f>'Ejecucion '!G11</f>
        <v>77845470.430000007</v>
      </c>
      <c r="J12" s="19">
        <f>'Ejecucion '!H11</f>
        <v>78162189.420000002</v>
      </c>
      <c r="K12" s="19">
        <f>'Ejecucion '!I11</f>
        <v>80146644.689999998</v>
      </c>
      <c r="L12" s="19">
        <f>'Ejecucion '!J11</f>
        <v>58328296.560000002</v>
      </c>
      <c r="M12" s="19">
        <f>'Ejecucion '!K11</f>
        <v>91406141.549999997</v>
      </c>
      <c r="N12" s="19">
        <f>+'Ejecucion '!L11</f>
        <v>79037073.75999999</v>
      </c>
      <c r="O12" s="9"/>
      <c r="P12" s="19">
        <f>+'Ejecucion '!N11</f>
        <v>922036931.58999991</v>
      </c>
      <c r="Q12" s="1"/>
    </row>
    <row r="13" spans="1:18" ht="15" customHeight="1" x14ac:dyDescent="0.25">
      <c r="A13" s="14" t="s">
        <v>2</v>
      </c>
      <c r="B13" s="23">
        <f>657905024</f>
        <v>657905024</v>
      </c>
      <c r="C13" s="20">
        <v>651905024</v>
      </c>
      <c r="D13" s="15">
        <v>61548732.240000002</v>
      </c>
      <c r="E13" s="20">
        <f>'Ejecucion '!C12</f>
        <v>66654812.639999993</v>
      </c>
      <c r="F13" s="20">
        <f>'Ejecucion '!D12</f>
        <v>74298195.570000008</v>
      </c>
      <c r="G13" s="20">
        <f>'Ejecucion '!E12</f>
        <v>65178734.230000004</v>
      </c>
      <c r="H13" s="20">
        <f>'Ejecucion '!F12</f>
        <v>73692852.150000006</v>
      </c>
      <c r="I13" s="20">
        <f>'Ejecucion '!G12</f>
        <v>64082219.870000005</v>
      </c>
      <c r="J13" s="20">
        <f>'Ejecucion '!H12</f>
        <v>62073466.280000001</v>
      </c>
      <c r="K13" s="20">
        <f>'Ejecucion '!I12</f>
        <v>63641043.490000002</v>
      </c>
      <c r="L13" s="20">
        <f>'Ejecucion '!J12</f>
        <v>51939725.060000002</v>
      </c>
      <c r="M13" s="20">
        <f>'Ejecucion '!K12</f>
        <v>68723507.459999993</v>
      </c>
      <c r="N13" s="20">
        <f>+'Ejecucion '!L12</f>
        <v>61530100.759999998</v>
      </c>
      <c r="O13" s="15"/>
      <c r="P13" s="20">
        <f>+'Ejecucion '!N12</f>
        <v>713363389.75</v>
      </c>
    </row>
    <row r="14" spans="1:18" ht="15" customHeight="1" x14ac:dyDescent="0.25">
      <c r="A14" s="14" t="s">
        <v>3</v>
      </c>
      <c r="B14" s="23">
        <v>124350000</v>
      </c>
      <c r="C14" s="20">
        <v>130350000</v>
      </c>
      <c r="D14" s="20">
        <v>5038077.55</v>
      </c>
      <c r="E14" s="20">
        <f>'Ejecucion '!C13</f>
        <v>4968746.82</v>
      </c>
      <c r="F14" s="20">
        <f>'Ejecucion '!D13</f>
        <v>5121610.6900000004</v>
      </c>
      <c r="G14" s="20">
        <f>'Ejecucion '!E13</f>
        <v>56635795.609999999</v>
      </c>
      <c r="H14" s="20">
        <f>'Ejecucion '!F13</f>
        <v>7016335.4199999999</v>
      </c>
      <c r="I14" s="20">
        <f>'Ejecucion '!G13</f>
        <v>4328196.87</v>
      </c>
      <c r="J14" s="20">
        <f>'Ejecucion '!H13</f>
        <v>7015660.6500000004</v>
      </c>
      <c r="K14" s="20">
        <f>'Ejecucion '!I13</f>
        <v>6916176.3099999996</v>
      </c>
      <c r="L14" s="20">
        <f>'Ejecucion '!J13</f>
        <v>0</v>
      </c>
      <c r="M14" s="20">
        <f>'Ejecucion '!K13</f>
        <v>13857057.720000001</v>
      </c>
      <c r="N14" s="20">
        <f>+'Ejecucion '!L13</f>
        <v>6669649</v>
      </c>
      <c r="O14" s="9"/>
      <c r="P14" s="20">
        <f>+'Ejecucion '!N13</f>
        <v>117567306.64000002</v>
      </c>
      <c r="R14" s="7"/>
    </row>
    <row r="15" spans="1:18" ht="15" customHeight="1" x14ac:dyDescent="0.25">
      <c r="A15" s="14" t="s">
        <v>4</v>
      </c>
      <c r="B15" s="20">
        <v>0</v>
      </c>
      <c r="C15" s="20">
        <v>0</v>
      </c>
      <c r="D15" s="9"/>
      <c r="E15" s="20">
        <f>'Ejecucion '!C14</f>
        <v>0</v>
      </c>
      <c r="F15" s="20">
        <f>'Ejecucion '!D14</f>
        <v>0</v>
      </c>
      <c r="G15" s="20">
        <f>'Ejecucion '!E14</f>
        <v>0</v>
      </c>
      <c r="H15" s="20">
        <f>'Ejecucion '!F14</f>
        <v>0</v>
      </c>
      <c r="I15" s="20">
        <f>'Ejecucion '!G14</f>
        <v>0</v>
      </c>
      <c r="J15" s="20">
        <f>'Ejecucion '!H14</f>
        <v>0</v>
      </c>
      <c r="K15" s="20">
        <f>'Ejecucion '!I14</f>
        <v>0</v>
      </c>
      <c r="L15" s="20">
        <f>'Ejecucion '!J14</f>
        <v>0</v>
      </c>
      <c r="M15" s="20">
        <f>'Ejecucion '!K14</f>
        <v>0</v>
      </c>
      <c r="N15" s="20">
        <f>+'Ejecucion '!L14</f>
        <v>0</v>
      </c>
      <c r="O15" s="9"/>
      <c r="P15" s="20">
        <f>+'Ejecucion '!N14</f>
        <v>0</v>
      </c>
    </row>
    <row r="16" spans="1:18" ht="15" customHeight="1" x14ac:dyDescent="0.25">
      <c r="A16" s="14" t="s">
        <v>5</v>
      </c>
      <c r="B16" s="20">
        <v>0</v>
      </c>
      <c r="C16" s="20">
        <v>0</v>
      </c>
      <c r="D16" s="9"/>
      <c r="E16" s="20">
        <f>'Ejecucion '!C15</f>
        <v>0</v>
      </c>
      <c r="F16" s="20">
        <f>'Ejecucion '!D15</f>
        <v>0</v>
      </c>
      <c r="G16" s="20">
        <f>'Ejecucion '!E15</f>
        <v>0</v>
      </c>
      <c r="H16" s="20">
        <f>'Ejecucion '!F15</f>
        <v>0</v>
      </c>
      <c r="I16" s="20">
        <f>'Ejecucion '!G15</f>
        <v>0</v>
      </c>
      <c r="J16" s="20">
        <f>'Ejecucion '!H15</f>
        <v>0</v>
      </c>
      <c r="K16" s="20">
        <f>'Ejecucion '!I15</f>
        <v>0</v>
      </c>
      <c r="L16" s="20">
        <f>'Ejecucion '!J15</f>
        <v>0</v>
      </c>
      <c r="M16" s="20">
        <f>'Ejecucion '!K15</f>
        <v>0</v>
      </c>
      <c r="N16" s="20">
        <f>+'Ejecucion '!L15</f>
        <v>0</v>
      </c>
      <c r="O16" s="9"/>
      <c r="P16" s="20">
        <f>+'Ejecucion '!N15</f>
        <v>0</v>
      </c>
    </row>
    <row r="17" spans="1:16" ht="15" customHeight="1" x14ac:dyDescent="0.25">
      <c r="A17" s="14" t="s">
        <v>6</v>
      </c>
      <c r="B17" s="23">
        <v>84924000</v>
      </c>
      <c r="C17" s="20">
        <v>84924000</v>
      </c>
      <c r="D17" s="16">
        <v>0</v>
      </c>
      <c r="E17" s="20">
        <f>'Ejecucion '!C16</f>
        <v>0</v>
      </c>
      <c r="F17" s="20">
        <f>'Ejecucion '!D16</f>
        <v>9698042.8499999996</v>
      </c>
      <c r="G17" s="20">
        <f>'Ejecucion '!E16</f>
        <v>9698042.8499999996</v>
      </c>
      <c r="H17" s="20">
        <f>'Ejecucion '!F16</f>
        <v>17561136.559999999</v>
      </c>
      <c r="I17" s="20">
        <f>'Ejecucion '!G16</f>
        <v>9435053.6899999995</v>
      </c>
      <c r="J17" s="20">
        <f>'Ejecucion '!H16</f>
        <v>9073062.4900000002</v>
      </c>
      <c r="K17" s="20">
        <f>'Ejecucion '!I16</f>
        <v>9589424.8900000006</v>
      </c>
      <c r="L17" s="20">
        <f>'Ejecucion '!J16</f>
        <v>6388571.5</v>
      </c>
      <c r="M17" s="20">
        <f>'Ejecucion '!K16</f>
        <v>8825576.3699999992</v>
      </c>
      <c r="N17" s="20">
        <f>+'Ejecucion '!L16</f>
        <v>10837324</v>
      </c>
      <c r="O17" s="9"/>
      <c r="P17" s="20">
        <f>+'Ejecucion '!N16</f>
        <v>91106235.200000003</v>
      </c>
    </row>
    <row r="18" spans="1:16" ht="15" customHeight="1" x14ac:dyDescent="0.25">
      <c r="A18" s="12" t="s">
        <v>7</v>
      </c>
      <c r="B18" s="24">
        <v>126710000</v>
      </c>
      <c r="C18" s="13">
        <v>246310000</v>
      </c>
      <c r="D18" s="19">
        <v>35563901.430000007</v>
      </c>
      <c r="E18" s="19">
        <f>'Ejecucion '!C17</f>
        <v>17683115.91</v>
      </c>
      <c r="F18" s="19">
        <f>'Ejecucion '!D17</f>
        <v>94724378.61999999</v>
      </c>
      <c r="G18" s="19">
        <f>'Ejecucion '!E17</f>
        <v>13414113.98</v>
      </c>
      <c r="H18" s="19">
        <f>'Ejecucion '!F17</f>
        <v>29781799.599999998</v>
      </c>
      <c r="I18" s="19">
        <f>'Ejecucion '!G17</f>
        <v>37590462.759999998</v>
      </c>
      <c r="J18" s="19">
        <f>'Ejecucion '!H17</f>
        <v>42058292.719999999</v>
      </c>
      <c r="K18" s="19">
        <f>'Ejecucion '!I17</f>
        <v>19417237.510000002</v>
      </c>
      <c r="L18" s="19">
        <f>'Ejecucion '!J17</f>
        <v>22820112.170000002</v>
      </c>
      <c r="M18" s="19">
        <f>'Ejecucion '!K17</f>
        <v>69358644.090000004</v>
      </c>
      <c r="N18" s="19">
        <f>+'Ejecucion '!L17</f>
        <v>45339041</v>
      </c>
      <c r="O18" s="9"/>
      <c r="P18" s="19">
        <f>+'Ejecucion '!N17</f>
        <v>427751099.78999996</v>
      </c>
    </row>
    <row r="19" spans="1:16" ht="15" customHeight="1" x14ac:dyDescent="0.25">
      <c r="A19" s="14" t="s">
        <v>8</v>
      </c>
      <c r="B19" s="23">
        <v>12120000</v>
      </c>
      <c r="C19" s="20">
        <v>12120000</v>
      </c>
      <c r="D19" s="16">
        <v>0</v>
      </c>
      <c r="E19" s="20">
        <f>'Ejecucion '!C18</f>
        <v>936191.67</v>
      </c>
      <c r="F19" s="20">
        <f>'Ejecucion '!D18</f>
        <v>1773970.67</v>
      </c>
      <c r="G19" s="20">
        <f>'Ejecucion '!E18</f>
        <v>1135872.26</v>
      </c>
      <c r="H19" s="20">
        <f>'Ejecucion '!F18</f>
        <v>941218.89</v>
      </c>
      <c r="I19" s="20">
        <f>'Ejecucion '!G18</f>
        <v>3747616.81</v>
      </c>
      <c r="J19" s="20">
        <f>'Ejecucion '!H18</f>
        <v>77975.009999999995</v>
      </c>
      <c r="K19" s="20">
        <f>'Ejecucion '!I18</f>
        <v>1741026.77</v>
      </c>
      <c r="L19" s="20">
        <f>'Ejecucion '!J18</f>
        <v>2804500.73</v>
      </c>
      <c r="M19" s="20">
        <f>'Ejecucion '!K18</f>
        <v>915731.1</v>
      </c>
      <c r="N19" s="20">
        <f>+'Ejecucion '!L18</f>
        <v>1500470</v>
      </c>
      <c r="O19" s="9"/>
      <c r="P19" s="20">
        <f>+'Ejecucion '!N18</f>
        <v>15574573.909999998</v>
      </c>
    </row>
    <row r="20" spans="1:16" ht="15" customHeight="1" x14ac:dyDescent="0.25">
      <c r="A20" s="14" t="s">
        <v>9</v>
      </c>
      <c r="B20" s="23">
        <v>12230000</v>
      </c>
      <c r="C20" s="20">
        <v>12230000</v>
      </c>
      <c r="D20" s="20">
        <v>796000</v>
      </c>
      <c r="E20" s="20">
        <f>'Ejecucion '!C19</f>
        <v>2906363.75</v>
      </c>
      <c r="F20" s="20">
        <f>'Ejecucion '!D19</f>
        <v>1434176</v>
      </c>
      <c r="G20" s="20">
        <f>'Ejecucion '!E19</f>
        <v>1134761.0900000001</v>
      </c>
      <c r="H20" s="20">
        <f>'Ejecucion '!F19</f>
        <v>4262012.0199999996</v>
      </c>
      <c r="I20" s="20">
        <f>'Ejecucion '!G19</f>
        <v>914152.12</v>
      </c>
      <c r="J20" s="20">
        <f>'Ejecucion '!H19</f>
        <v>1953216.24</v>
      </c>
      <c r="K20" s="20">
        <f>'Ejecucion '!I19</f>
        <v>214700</v>
      </c>
      <c r="L20" s="20">
        <f>'Ejecucion '!J19</f>
        <v>0</v>
      </c>
      <c r="M20" s="20">
        <f>'Ejecucion '!K19</f>
        <v>130000</v>
      </c>
      <c r="N20" s="20">
        <f>+'Ejecucion '!L19</f>
        <v>2947311</v>
      </c>
      <c r="O20" s="9"/>
      <c r="P20" s="20">
        <f>+'Ejecucion '!N19</f>
        <v>16692692.219999999</v>
      </c>
    </row>
    <row r="21" spans="1:16" ht="15" customHeight="1" x14ac:dyDescent="0.25">
      <c r="A21" s="14" t="s">
        <v>10</v>
      </c>
      <c r="B21" s="23">
        <v>20400000</v>
      </c>
      <c r="C21" s="20">
        <v>26400000</v>
      </c>
      <c r="D21" s="20">
        <v>6882950</v>
      </c>
      <c r="E21" s="20">
        <f>'Ejecucion '!C20</f>
        <v>7048500</v>
      </c>
      <c r="F21" s="20">
        <f>'Ejecucion '!D20</f>
        <v>16424400</v>
      </c>
      <c r="G21" s="20">
        <f>'Ejecucion '!E20</f>
        <v>4721000</v>
      </c>
      <c r="H21" s="20">
        <f>'Ejecucion '!F20</f>
        <v>12169750</v>
      </c>
      <c r="I21" s="20">
        <f>'Ejecucion '!G20</f>
        <v>6397750</v>
      </c>
      <c r="J21" s="20">
        <f>'Ejecucion '!H20</f>
        <v>4122679.26</v>
      </c>
      <c r="K21" s="20">
        <f>'Ejecucion '!I20</f>
        <v>11119578</v>
      </c>
      <c r="L21" s="20">
        <f>'Ejecucion '!J20</f>
        <v>1095382.5</v>
      </c>
      <c r="M21" s="20">
        <f>'Ejecucion '!K20</f>
        <v>7279700</v>
      </c>
      <c r="N21" s="20">
        <f>+'Ejecucion '!L20</f>
        <v>6635548</v>
      </c>
      <c r="O21" s="9"/>
      <c r="P21" s="20">
        <f>+'Ejecucion '!N20</f>
        <v>83897237.75999999</v>
      </c>
    </row>
    <row r="22" spans="1:16" ht="15" customHeight="1" x14ac:dyDescent="0.25">
      <c r="A22" s="14" t="s">
        <v>11</v>
      </c>
      <c r="B22" s="23">
        <v>46380000</v>
      </c>
      <c r="C22" s="30">
        <v>167980000</v>
      </c>
      <c r="D22" s="20">
        <v>27295041.34</v>
      </c>
      <c r="E22" s="20">
        <f>'Ejecucion '!C21</f>
        <v>2448658.61</v>
      </c>
      <c r="F22" s="20">
        <f>'Ejecucion '!D21</f>
        <v>62071296.020000003</v>
      </c>
      <c r="G22" s="20">
        <f>'Ejecucion '!E21</f>
        <v>1912300</v>
      </c>
      <c r="H22" s="20">
        <f>'Ejecucion '!F21</f>
        <v>6837420</v>
      </c>
      <c r="I22" s="20">
        <f>'Ejecucion '!G21</f>
        <v>21700632.449999999</v>
      </c>
      <c r="J22" s="20">
        <f>'Ejecucion '!H21</f>
        <v>35064073.590000004</v>
      </c>
      <c r="K22" s="20">
        <f>'Ejecucion '!I21</f>
        <v>3554465.53</v>
      </c>
      <c r="L22" s="20">
        <f>'Ejecucion '!J21</f>
        <v>18368356.870000001</v>
      </c>
      <c r="M22" s="20">
        <f>'Ejecucion '!K21</f>
        <v>57187291.009999998</v>
      </c>
      <c r="N22" s="20">
        <f>+'Ejecucion '!L21</f>
        <v>27662603</v>
      </c>
      <c r="O22" s="9"/>
      <c r="P22" s="20">
        <f>+'Ejecucion '!N21</f>
        <v>264102138.41999999</v>
      </c>
    </row>
    <row r="23" spans="1:16" ht="15" customHeight="1" x14ac:dyDescent="0.25">
      <c r="A23" s="14" t="s">
        <v>12</v>
      </c>
      <c r="B23" s="23">
        <v>1740000</v>
      </c>
      <c r="C23" s="20">
        <v>1740000</v>
      </c>
      <c r="D23" s="20">
        <v>101277</v>
      </c>
      <c r="E23" s="20">
        <f>'Ejecucion '!C22</f>
        <v>0</v>
      </c>
      <c r="F23" s="20">
        <f>'Ejecucion '!D22</f>
        <v>67518</v>
      </c>
      <c r="G23" s="20">
        <f>'Ejecucion '!E22</f>
        <v>0</v>
      </c>
      <c r="H23" s="20">
        <f>'Ejecucion '!F22</f>
        <v>221746.97</v>
      </c>
      <c r="I23" s="20">
        <f>'Ejecucion '!G22</f>
        <v>208037.38</v>
      </c>
      <c r="J23" s="20">
        <f>'Ejecucion '!H22</f>
        <v>70893.899999999994</v>
      </c>
      <c r="K23" s="20">
        <f>'Ejecucion '!I22</f>
        <v>74269.8</v>
      </c>
      <c r="L23" s="20">
        <f>'Ejecucion '!J22</f>
        <v>0</v>
      </c>
      <c r="M23" s="20">
        <f>'Ejecucion '!K22</f>
        <v>0</v>
      </c>
      <c r="N23" s="20">
        <f>+'Ejecucion '!L22</f>
        <v>111405</v>
      </c>
      <c r="O23" s="9"/>
      <c r="P23" s="20">
        <f>+'Ejecucion '!N22</f>
        <v>855148.05</v>
      </c>
    </row>
    <row r="24" spans="1:16" ht="15" customHeight="1" x14ac:dyDescent="0.25">
      <c r="A24" s="14" t="s">
        <v>13</v>
      </c>
      <c r="B24" s="23">
        <v>7920000</v>
      </c>
      <c r="C24" s="20">
        <v>9420000</v>
      </c>
      <c r="D24" s="20">
        <v>0</v>
      </c>
      <c r="E24" s="20">
        <f>'Ejecucion '!C23</f>
        <v>2673567.19</v>
      </c>
      <c r="F24" s="20">
        <f>'Ejecucion '!D23</f>
        <v>2938577.52</v>
      </c>
      <c r="G24" s="20">
        <f>'Ejecucion '!E23</f>
        <v>2600155.84</v>
      </c>
      <c r="H24" s="20">
        <f>'Ejecucion '!F23</f>
        <v>4938013.57</v>
      </c>
      <c r="I24" s="20">
        <f>'Ejecucion '!G23</f>
        <v>2995105.27</v>
      </c>
      <c r="J24" s="20">
        <f>'Ejecucion '!H23</f>
        <v>0</v>
      </c>
      <c r="K24" s="20">
        <f>'Ejecucion '!I23</f>
        <v>1490485.86</v>
      </c>
      <c r="L24" s="20">
        <f>'Ejecucion '!J23</f>
        <v>270391.67</v>
      </c>
      <c r="M24" s="20">
        <f>'Ejecucion '!K23</f>
        <v>3491459.92</v>
      </c>
      <c r="N24" s="20">
        <f>+'Ejecucion '!L23</f>
        <v>1250501</v>
      </c>
      <c r="O24" s="9"/>
      <c r="P24" s="20">
        <f>+'Ejecucion '!N23</f>
        <v>22648257.840000004</v>
      </c>
    </row>
    <row r="25" spans="1:16" ht="15" customHeight="1" x14ac:dyDescent="0.25">
      <c r="A25" s="14" t="s">
        <v>14</v>
      </c>
      <c r="B25" s="23">
        <v>13980000</v>
      </c>
      <c r="C25" s="20">
        <v>4980000</v>
      </c>
      <c r="D25" s="20">
        <v>318.60000000000002</v>
      </c>
      <c r="E25" s="20">
        <f>'Ejecucion '!C24</f>
        <v>129095.39</v>
      </c>
      <c r="F25" s="20">
        <f>'Ejecucion '!D24</f>
        <v>457042.77</v>
      </c>
      <c r="G25" s="20">
        <f>'Ejecucion '!E24</f>
        <v>0</v>
      </c>
      <c r="H25" s="20">
        <f>'Ejecucion '!F24</f>
        <v>124974.15</v>
      </c>
      <c r="I25" s="20">
        <f>'Ejecucion '!G24</f>
        <v>0</v>
      </c>
      <c r="J25" s="20">
        <f>'Ejecucion '!H24</f>
        <v>62463.06</v>
      </c>
      <c r="K25" s="20">
        <f>'Ejecucion '!I24</f>
        <v>65688.539999999994</v>
      </c>
      <c r="L25" s="20">
        <f>'Ejecucion '!J24</f>
        <v>0</v>
      </c>
      <c r="M25" s="20">
        <f>'Ejecucion '!K24</f>
        <v>0</v>
      </c>
      <c r="N25" s="20">
        <f>+'Ejecucion '!L24</f>
        <v>110957</v>
      </c>
      <c r="O25" s="9"/>
      <c r="P25" s="20">
        <f>+'Ejecucion '!N24</f>
        <v>950539.51</v>
      </c>
    </row>
    <row r="26" spans="1:16" ht="15" customHeight="1" x14ac:dyDescent="0.25">
      <c r="A26" s="14" t="s">
        <v>15</v>
      </c>
      <c r="B26" s="23">
        <v>11940000</v>
      </c>
      <c r="C26" s="20">
        <v>11380000</v>
      </c>
      <c r="D26" s="20">
        <v>488314.49</v>
      </c>
      <c r="E26" s="20">
        <f>'Ejecucion '!C25</f>
        <v>1540739.3</v>
      </c>
      <c r="F26" s="20">
        <f>'Ejecucion '!D25</f>
        <v>9557397.6400000006</v>
      </c>
      <c r="G26" s="20">
        <f>'Ejecucion '!E25</f>
        <v>1910024.79</v>
      </c>
      <c r="H26" s="20">
        <f>'Ejecucion '!F25</f>
        <v>286664</v>
      </c>
      <c r="I26" s="20">
        <f>'Ejecucion '!G25</f>
        <v>1627168.73</v>
      </c>
      <c r="J26" s="20">
        <f>'Ejecucion '!H25</f>
        <v>706991.66</v>
      </c>
      <c r="K26" s="20">
        <f>'Ejecucion '!I25</f>
        <v>1157023.01</v>
      </c>
      <c r="L26" s="20">
        <f>'Ejecucion '!J25</f>
        <v>281480.40000000002</v>
      </c>
      <c r="M26" s="20">
        <f>'Ejecucion '!K25</f>
        <v>354462.06</v>
      </c>
      <c r="N26" s="20">
        <f>+'Ejecucion '!L25</f>
        <v>5120246</v>
      </c>
      <c r="O26" s="9"/>
      <c r="P26" s="20">
        <f>+'Ejecucion '!N25</f>
        <v>23030512.079999998</v>
      </c>
    </row>
    <row r="27" spans="1:16" ht="15" customHeight="1" x14ac:dyDescent="0.25">
      <c r="A27" s="14" t="s">
        <v>16</v>
      </c>
      <c r="B27" s="23"/>
      <c r="C27" s="20">
        <v>60000</v>
      </c>
      <c r="D27" s="16"/>
      <c r="E27" s="20">
        <f>'Ejecucion '!C26</f>
        <v>0</v>
      </c>
      <c r="F27" s="20">
        <f>'Ejecucion '!D26</f>
        <v>0</v>
      </c>
      <c r="G27" s="20">
        <f>'Ejecucion '!E26</f>
        <v>0</v>
      </c>
      <c r="H27" s="20">
        <f>'Ejecucion '!F26</f>
        <v>0</v>
      </c>
      <c r="I27" s="19">
        <f>'Ejecucion '!G26</f>
        <v>0</v>
      </c>
      <c r="J27" s="19">
        <f>'Ejecucion '!H26</f>
        <v>0</v>
      </c>
      <c r="K27" s="19">
        <f>'Ejecucion '!I26</f>
        <v>0</v>
      </c>
      <c r="L27" s="19">
        <f>'Ejecucion '!J26</f>
        <v>0</v>
      </c>
      <c r="M27" s="20">
        <f>'Ejecucion '!K26</f>
        <v>0</v>
      </c>
      <c r="N27" s="20">
        <f>+'Ejecucion '!L26</f>
        <v>0</v>
      </c>
      <c r="O27" s="9"/>
      <c r="P27" s="20">
        <f>+'Ejecucion '!N26</f>
        <v>0</v>
      </c>
    </row>
    <row r="28" spans="1:16" ht="15" customHeight="1" x14ac:dyDescent="0.25">
      <c r="A28" s="12" t="s">
        <v>17</v>
      </c>
      <c r="B28" s="24">
        <v>232235976</v>
      </c>
      <c r="C28" s="13">
        <f>SUM(C29:C37)</f>
        <v>1052777914.0040001</v>
      </c>
      <c r="D28" s="13">
        <v>6710593.6000000006</v>
      </c>
      <c r="E28" s="19">
        <f>'Ejecucion '!C27</f>
        <v>30687458.090000004</v>
      </c>
      <c r="F28" s="19">
        <f>'Ejecucion '!D27</f>
        <v>60288595.099999994</v>
      </c>
      <c r="G28" s="19">
        <f>'Ejecucion '!E27</f>
        <v>13507171.59</v>
      </c>
      <c r="H28" s="19">
        <f>'Ejecucion '!F27</f>
        <v>96704986.010000005</v>
      </c>
      <c r="I28" s="19">
        <f>'Ejecucion '!G27</f>
        <v>104214344.14</v>
      </c>
      <c r="J28" s="19">
        <f>'Ejecucion '!H27</f>
        <v>137733975.12</v>
      </c>
      <c r="K28" s="19">
        <f>'Ejecucion '!I27</f>
        <v>14642829.02</v>
      </c>
      <c r="L28" s="19">
        <f>'Ejecucion '!J27</f>
        <v>99768091.640000001</v>
      </c>
      <c r="M28" s="19">
        <f>'Ejecucion '!K27</f>
        <v>9324765.1999999993</v>
      </c>
      <c r="N28" s="19">
        <f>+'Ejecucion '!L27</f>
        <v>59446616</v>
      </c>
      <c r="O28" s="9"/>
      <c r="P28" s="19">
        <f>+'Ejecucion '!N27</f>
        <v>633029425.50999999</v>
      </c>
    </row>
    <row r="29" spans="1:16" ht="15" customHeight="1" x14ac:dyDescent="0.25">
      <c r="A29" s="14" t="s">
        <v>18</v>
      </c>
      <c r="B29" s="23">
        <v>180180000</v>
      </c>
      <c r="C29" s="30">
        <f>1044499899.434-43777961.43</f>
        <v>1000721938.0040001</v>
      </c>
      <c r="D29" s="20">
        <v>6680759.7000000002</v>
      </c>
      <c r="E29" s="20">
        <f>'Ejecucion '!C28</f>
        <v>25452458.16</v>
      </c>
      <c r="F29" s="20">
        <f>'Ejecucion '!D28</f>
        <v>58858247.189999998</v>
      </c>
      <c r="G29" s="20">
        <f>'Ejecucion '!E28</f>
        <v>12647709.4</v>
      </c>
      <c r="H29" s="20">
        <f>'Ejecucion '!F28</f>
        <v>96075256.579999998</v>
      </c>
      <c r="I29" s="20">
        <f>'Ejecucion '!G28</f>
        <v>102883718.14</v>
      </c>
      <c r="J29" s="20">
        <f>'Ejecucion '!H28</f>
        <v>135598545</v>
      </c>
      <c r="K29" s="20">
        <f>'Ejecucion '!I28</f>
        <v>13297579.18</v>
      </c>
      <c r="L29" s="20">
        <f>'Ejecucion '!J28</f>
        <v>88980833.159999996</v>
      </c>
      <c r="M29" s="20">
        <f>'Ejecucion '!K28</f>
        <v>0</v>
      </c>
      <c r="N29" s="20">
        <f>+'Ejecucion '!L28</f>
        <v>54917507</v>
      </c>
      <c r="O29" s="9"/>
      <c r="P29" s="20">
        <f>+'Ejecucion '!N28</f>
        <v>595392613.50999999</v>
      </c>
    </row>
    <row r="30" spans="1:16" ht="15" customHeight="1" x14ac:dyDescent="0.25">
      <c r="A30" s="14" t="s">
        <v>19</v>
      </c>
      <c r="B30" s="23">
        <v>6120000</v>
      </c>
      <c r="C30" s="20">
        <v>6120000</v>
      </c>
      <c r="D30" s="20">
        <v>0</v>
      </c>
      <c r="E30" s="20">
        <f>'Ejecucion '!C29</f>
        <v>0</v>
      </c>
      <c r="F30" s="20">
        <f>'Ejecucion '!D29</f>
        <v>0</v>
      </c>
      <c r="G30" s="20">
        <f>'Ejecucion '!E29</f>
        <v>0</v>
      </c>
      <c r="H30" s="20">
        <f>'Ejecucion '!F29</f>
        <v>0</v>
      </c>
      <c r="I30" s="20">
        <f>'Ejecucion '!G29</f>
        <v>551414</v>
      </c>
      <c r="J30" s="20">
        <f>'Ejecucion '!H29</f>
        <v>159300</v>
      </c>
      <c r="K30" s="20">
        <f>'Ejecucion '!I29</f>
        <v>277132.5</v>
      </c>
      <c r="L30" s="20">
        <f>'Ejecucion '!J29</f>
        <v>0</v>
      </c>
      <c r="M30" s="20">
        <f>'Ejecucion '!K29</f>
        <v>0</v>
      </c>
      <c r="N30" s="20">
        <f>+'Ejecucion '!L29</f>
        <v>0</v>
      </c>
      <c r="O30" s="9"/>
      <c r="P30" s="20">
        <f>+'Ejecucion '!N29</f>
        <v>987846.5</v>
      </c>
    </row>
    <row r="31" spans="1:16" ht="15" customHeight="1" x14ac:dyDescent="0.25">
      <c r="A31" s="14" t="s">
        <v>20</v>
      </c>
      <c r="B31" s="23">
        <v>2472000</v>
      </c>
      <c r="C31" s="20">
        <v>2472000</v>
      </c>
      <c r="D31" s="20">
        <v>0</v>
      </c>
      <c r="E31" s="20">
        <f>'Ejecucion '!C30</f>
        <v>24308.76</v>
      </c>
      <c r="F31" s="20">
        <f>'Ejecucion '!D30</f>
        <v>0</v>
      </c>
      <c r="G31" s="20">
        <f>'Ejecucion '!E30</f>
        <v>0</v>
      </c>
      <c r="H31" s="20">
        <f>'Ejecucion '!F30</f>
        <v>0</v>
      </c>
      <c r="I31" s="20">
        <f>'Ejecucion '!G30</f>
        <v>0</v>
      </c>
      <c r="J31" s="20">
        <f>'Ejecucion '!H30</f>
        <v>0</v>
      </c>
      <c r="K31" s="20">
        <f>'Ejecucion '!I30</f>
        <v>2480</v>
      </c>
      <c r="L31" s="20">
        <f>'Ejecucion '!J30</f>
        <v>0</v>
      </c>
      <c r="M31" s="20">
        <f>'Ejecucion '!K30</f>
        <v>0</v>
      </c>
      <c r="N31" s="20">
        <f>+'Ejecucion '!L30</f>
        <v>16747</v>
      </c>
      <c r="O31" s="9"/>
      <c r="P31" s="20">
        <f>+'Ejecucion '!N30</f>
        <v>43535.759999999995</v>
      </c>
    </row>
    <row r="32" spans="1:16" ht="15" customHeight="1" x14ac:dyDescent="0.25">
      <c r="A32" s="14" t="s">
        <v>21</v>
      </c>
      <c r="B32" s="23">
        <v>300000</v>
      </c>
      <c r="C32" s="20">
        <v>300000</v>
      </c>
      <c r="D32" s="20">
        <v>0</v>
      </c>
      <c r="E32" s="20">
        <f>'Ejecucion '!C31</f>
        <v>0</v>
      </c>
      <c r="F32" s="20">
        <f>'Ejecucion '!D31</f>
        <v>0</v>
      </c>
      <c r="G32" s="20">
        <f>'Ejecucion '!E31</f>
        <v>0</v>
      </c>
      <c r="H32" s="20">
        <f>'Ejecucion '!F31</f>
        <v>0</v>
      </c>
      <c r="I32" s="20">
        <f>'Ejecucion '!G31</f>
        <v>0</v>
      </c>
      <c r="J32" s="20">
        <f>'Ejecucion '!H31</f>
        <v>0</v>
      </c>
      <c r="K32" s="20">
        <f>'Ejecucion '!I31</f>
        <v>0</v>
      </c>
      <c r="L32" s="20">
        <f>'Ejecucion '!J31</f>
        <v>0</v>
      </c>
      <c r="M32" s="20">
        <f>'Ejecucion '!K31</f>
        <v>0</v>
      </c>
      <c r="N32" s="20">
        <f>+'Ejecucion '!L31</f>
        <v>0</v>
      </c>
      <c r="O32" s="9"/>
      <c r="P32" s="20">
        <f>+'Ejecucion '!N31</f>
        <v>0</v>
      </c>
    </row>
    <row r="33" spans="1:16" ht="15" customHeight="1" x14ac:dyDescent="0.25">
      <c r="A33" s="14" t="s">
        <v>22</v>
      </c>
      <c r="B33" s="23">
        <f>12180000-10000000+10000000</f>
        <v>12180000</v>
      </c>
      <c r="C33" s="30">
        <v>16180000</v>
      </c>
      <c r="D33" s="20">
        <v>0</v>
      </c>
      <c r="E33" s="20">
        <f>'Ejecucion '!C32</f>
        <v>996039.07</v>
      </c>
      <c r="F33" s="20">
        <f>'Ejecucion '!D32</f>
        <v>0</v>
      </c>
      <c r="G33" s="20">
        <f>'Ejecucion '!E32</f>
        <v>0</v>
      </c>
      <c r="H33" s="20">
        <f>'Ejecucion '!F32</f>
        <v>209332.5</v>
      </c>
      <c r="I33" s="20">
        <f>'Ejecucion '!G32</f>
        <v>0</v>
      </c>
      <c r="J33" s="20">
        <f>'Ejecucion '!H32</f>
        <v>0</v>
      </c>
      <c r="K33" s="20">
        <f>'Ejecucion '!I32</f>
        <v>0</v>
      </c>
      <c r="L33" s="20">
        <f>'Ejecucion '!J32</f>
        <v>0</v>
      </c>
      <c r="M33" s="20">
        <f>'Ejecucion '!K32</f>
        <v>0</v>
      </c>
      <c r="N33" s="20">
        <f>+'Ejecucion '!L32</f>
        <v>3754402</v>
      </c>
      <c r="O33" s="9"/>
      <c r="P33" s="20">
        <f>+'Ejecucion '!N32</f>
        <v>4959773.57</v>
      </c>
    </row>
    <row r="34" spans="1:16" ht="15" customHeight="1" x14ac:dyDescent="0.25">
      <c r="A34" s="14" t="s">
        <v>23</v>
      </c>
      <c r="B34" s="23"/>
      <c r="C34" s="20">
        <v>0</v>
      </c>
      <c r="D34" s="20"/>
      <c r="E34" s="20">
        <f>'Ejecucion '!C33</f>
        <v>0</v>
      </c>
      <c r="F34" s="20">
        <f>'Ejecucion '!D33</f>
        <v>0</v>
      </c>
      <c r="G34" s="20">
        <f>'Ejecucion '!E33</f>
        <v>0</v>
      </c>
      <c r="H34" s="20">
        <f>'Ejecucion '!F33</f>
        <v>0</v>
      </c>
      <c r="I34" s="20">
        <f>'Ejecucion '!G33</f>
        <v>0</v>
      </c>
      <c r="J34" s="20">
        <f>'Ejecucion '!H33</f>
        <v>0</v>
      </c>
      <c r="K34" s="20">
        <f>'Ejecucion '!I33</f>
        <v>0</v>
      </c>
      <c r="L34" s="20">
        <f>'Ejecucion '!J33</f>
        <v>9652912</v>
      </c>
      <c r="M34" s="20">
        <f>'Ejecucion '!K33</f>
        <v>0</v>
      </c>
      <c r="N34" s="20">
        <f>+'Ejecucion '!L33</f>
        <v>0</v>
      </c>
      <c r="O34" s="9"/>
      <c r="P34" s="20">
        <f>+'Ejecucion '!N33</f>
        <v>9652912</v>
      </c>
    </row>
    <row r="35" spans="1:16" ht="15" customHeight="1" x14ac:dyDescent="0.25">
      <c r="A35" s="14" t="s">
        <v>24</v>
      </c>
      <c r="B35" s="23">
        <v>18660000</v>
      </c>
      <c r="C35" s="20">
        <v>18660000</v>
      </c>
      <c r="D35" s="20">
        <v>3000</v>
      </c>
      <c r="E35" s="20">
        <f>'Ejecucion '!C34</f>
        <v>4069998.84</v>
      </c>
      <c r="F35" s="20">
        <f>'Ejecucion '!D34</f>
        <v>1413580</v>
      </c>
      <c r="G35" s="20">
        <f>'Ejecucion '!E34</f>
        <v>762550</v>
      </c>
      <c r="H35" s="20">
        <f>'Ejecucion '!F34</f>
        <v>0</v>
      </c>
      <c r="I35" s="20">
        <f>'Ejecucion '!G34</f>
        <v>709120</v>
      </c>
      <c r="J35" s="20">
        <f>'Ejecucion '!H34</f>
        <v>1690160</v>
      </c>
      <c r="K35" s="20">
        <f>'Ejecucion '!I34</f>
        <v>816677.36</v>
      </c>
      <c r="L35" s="20">
        <f>'Ejecucion '!J34</f>
        <v>600000</v>
      </c>
      <c r="M35" s="20">
        <f>'Ejecucion '!K34</f>
        <v>9324765.1999999993</v>
      </c>
      <c r="N35" s="20">
        <f>+'Ejecucion '!L34</f>
        <v>0</v>
      </c>
      <c r="O35" s="9"/>
      <c r="P35" s="20">
        <f>+'Ejecucion '!N34</f>
        <v>19389851.399999999</v>
      </c>
    </row>
    <row r="36" spans="1:16" ht="15" customHeight="1" x14ac:dyDescent="0.25">
      <c r="A36" s="14" t="s">
        <v>25</v>
      </c>
      <c r="B36" s="23"/>
      <c r="C36" s="20">
        <v>0</v>
      </c>
      <c r="D36" s="20"/>
      <c r="E36" s="20">
        <f>'Ejecucion '!C35</f>
        <v>0</v>
      </c>
      <c r="F36" s="20">
        <f>'Ejecucion '!D35</f>
        <v>0</v>
      </c>
      <c r="G36" s="20">
        <f>'Ejecucion '!E35</f>
        <v>0</v>
      </c>
      <c r="H36" s="20">
        <f>'Ejecucion '!F35</f>
        <v>0</v>
      </c>
      <c r="M36" s="20">
        <f>'Ejecucion '!K35</f>
        <v>0</v>
      </c>
      <c r="N36" s="20">
        <f>+'Ejecucion '!L35</f>
        <v>0</v>
      </c>
      <c r="O36" s="9"/>
      <c r="P36" s="20">
        <f>+'Ejecucion '!N35</f>
        <v>0</v>
      </c>
    </row>
    <row r="37" spans="1:16" ht="15" customHeight="1" x14ac:dyDescent="0.25">
      <c r="A37" s="14" t="s">
        <v>26</v>
      </c>
      <c r="B37" s="23">
        <v>12323976</v>
      </c>
      <c r="C37" s="20">
        <v>8323976</v>
      </c>
      <c r="D37" s="20">
        <v>26833.9</v>
      </c>
      <c r="E37" s="20">
        <f>'Ejecucion '!C36</f>
        <v>144653.26</v>
      </c>
      <c r="F37" s="20">
        <f>'Ejecucion '!D36</f>
        <v>16767.91</v>
      </c>
      <c r="G37" s="20">
        <f>'Ejecucion '!E36</f>
        <v>96912.19</v>
      </c>
      <c r="H37" s="20">
        <f>'Ejecucion '!F36</f>
        <v>420396.93</v>
      </c>
      <c r="I37" s="20">
        <f>'Ejecucion '!G36</f>
        <v>70092</v>
      </c>
      <c r="J37" s="20">
        <f>'Ejecucion '!H36</f>
        <v>285970.12</v>
      </c>
      <c r="K37" s="20">
        <f>'Ejecucion '!I36</f>
        <v>248959.98</v>
      </c>
      <c r="L37" s="20">
        <f>'Ejecucion '!J36</f>
        <v>534346.48</v>
      </c>
      <c r="M37" s="20">
        <f>'Ejecucion '!K36</f>
        <v>0</v>
      </c>
      <c r="N37" s="20">
        <f>+'Ejecucion '!L36</f>
        <v>757960</v>
      </c>
      <c r="O37" s="9"/>
      <c r="P37" s="20">
        <f>+'Ejecucion '!N36</f>
        <v>2602892.77</v>
      </c>
    </row>
    <row r="38" spans="1:16" ht="15" customHeight="1" x14ac:dyDescent="0.25">
      <c r="A38" s="12" t="s">
        <v>27</v>
      </c>
      <c r="B38" s="24">
        <v>1500000</v>
      </c>
      <c r="C38" s="13">
        <v>1500000</v>
      </c>
      <c r="D38" s="17">
        <v>0</v>
      </c>
      <c r="E38" s="19">
        <f>'Ejecucion '!C37</f>
        <v>0</v>
      </c>
      <c r="F38" s="19">
        <f>'Ejecucion '!D37</f>
        <v>1077859.8999999999</v>
      </c>
      <c r="G38" s="19">
        <f>'Ejecucion '!E37</f>
        <v>0</v>
      </c>
      <c r="H38" s="19">
        <f>'Ejecucion '!F37</f>
        <v>60000</v>
      </c>
      <c r="I38" s="19">
        <f>'Ejecucion '!G37</f>
        <v>0</v>
      </c>
      <c r="J38" s="19">
        <f>'Ejecucion '!H37</f>
        <v>250000</v>
      </c>
      <c r="K38" s="19">
        <f>'Ejecucion '!I37</f>
        <v>0</v>
      </c>
      <c r="L38" s="19">
        <f>'Ejecucion '!J37</f>
        <v>0</v>
      </c>
      <c r="M38" s="19">
        <f>'Ejecucion '!K37</f>
        <v>0</v>
      </c>
      <c r="N38" s="19">
        <f>+'Ejecucion '!L37</f>
        <v>120000</v>
      </c>
      <c r="O38" s="9"/>
      <c r="P38" s="19">
        <f>+'Ejecucion '!N37</f>
        <v>1507859.9</v>
      </c>
    </row>
    <row r="39" spans="1:16" ht="15" customHeight="1" x14ac:dyDescent="0.25">
      <c r="A39" s="14" t="s">
        <v>28</v>
      </c>
      <c r="B39" s="23">
        <v>1500000</v>
      </c>
      <c r="C39" s="20">
        <v>1500000</v>
      </c>
      <c r="D39" s="20">
        <v>0</v>
      </c>
      <c r="E39" s="20">
        <f>'Ejecucion '!C38</f>
        <v>0</v>
      </c>
      <c r="F39" s="20">
        <f>'Ejecucion '!D38</f>
        <v>1077859.8999999999</v>
      </c>
      <c r="G39" s="20">
        <f>'Ejecucion '!E38</f>
        <v>0</v>
      </c>
      <c r="H39" s="20">
        <f>'Ejecucion '!F38</f>
        <v>60000</v>
      </c>
      <c r="I39" s="20">
        <f>'Ejecucion '!G38</f>
        <v>0</v>
      </c>
      <c r="J39" s="20">
        <f>'Ejecucion '!H38</f>
        <v>250000</v>
      </c>
      <c r="K39" s="20">
        <f>'Ejecucion '!I38</f>
        <v>0</v>
      </c>
      <c r="L39" s="20">
        <f>'Ejecucion '!J38</f>
        <v>0</v>
      </c>
      <c r="M39" s="19">
        <f>'Ejecucion '!K38</f>
        <v>0</v>
      </c>
      <c r="N39" s="20">
        <f>+'Ejecucion '!L38</f>
        <v>120000</v>
      </c>
      <c r="O39" s="20">
        <f>'Ejecucion '!M38</f>
        <v>0</v>
      </c>
      <c r="P39" s="20">
        <f>+'Ejecucion '!N38</f>
        <v>1507859.9</v>
      </c>
    </row>
    <row r="40" spans="1:16" ht="15" customHeight="1" x14ac:dyDescent="0.25">
      <c r="A40" s="14" t="s">
        <v>29</v>
      </c>
      <c r="B40" s="20"/>
      <c r="C40" s="20">
        <v>0</v>
      </c>
      <c r="D40" s="9"/>
      <c r="E40" s="20">
        <f>'Ejecucion '!C39</f>
        <v>0</v>
      </c>
      <c r="F40" s="20">
        <f>'Ejecucion '!D39</f>
        <v>0</v>
      </c>
      <c r="G40" s="20">
        <f>'Ejecucion '!E39</f>
        <v>0</v>
      </c>
      <c r="H40" s="20">
        <f>'Ejecucion '!F39</f>
        <v>0</v>
      </c>
      <c r="I40" s="20">
        <f>'Ejecucion '!G39</f>
        <v>0</v>
      </c>
      <c r="J40" s="20">
        <f>'Ejecucion '!H39</f>
        <v>0</v>
      </c>
      <c r="K40" s="20">
        <f>'Ejecucion '!I39</f>
        <v>0</v>
      </c>
      <c r="L40" s="20">
        <f>'Ejecucion '!J39</f>
        <v>0</v>
      </c>
      <c r="M40" s="19">
        <f>'Ejecucion '!K39</f>
        <v>0</v>
      </c>
      <c r="N40" s="19">
        <f>+'Ejecucion '!L39</f>
        <v>0</v>
      </c>
      <c r="O40" s="9"/>
      <c r="P40" s="19">
        <f>+'Ejecucion '!N39</f>
        <v>0</v>
      </c>
    </row>
    <row r="41" spans="1:16" ht="15" customHeight="1" x14ac:dyDescent="0.25">
      <c r="A41" s="14" t="s">
        <v>30</v>
      </c>
      <c r="B41" s="20"/>
      <c r="C41" s="20">
        <v>0</v>
      </c>
      <c r="D41" s="9"/>
      <c r="E41" s="20">
        <f>'Ejecucion '!C40</f>
        <v>0</v>
      </c>
      <c r="F41" s="20">
        <f>'Ejecucion '!D40</f>
        <v>0</v>
      </c>
      <c r="G41" s="20">
        <f>'Ejecucion '!E40</f>
        <v>0</v>
      </c>
      <c r="H41" s="20">
        <f>'Ejecucion '!F40</f>
        <v>0</v>
      </c>
      <c r="I41" s="20">
        <f>'Ejecucion '!G40</f>
        <v>0</v>
      </c>
      <c r="J41" s="20">
        <f>'Ejecucion '!H40</f>
        <v>0</v>
      </c>
      <c r="K41" s="20">
        <f>'Ejecucion '!I40</f>
        <v>0</v>
      </c>
      <c r="L41" s="20">
        <f>'Ejecucion '!J40</f>
        <v>0</v>
      </c>
      <c r="M41" s="19">
        <f>'Ejecucion '!K40</f>
        <v>0</v>
      </c>
      <c r="N41" s="19">
        <f>+'Ejecucion '!L40</f>
        <v>0</v>
      </c>
      <c r="O41" s="9"/>
      <c r="P41" s="19">
        <f>+'Ejecucion '!N40</f>
        <v>0</v>
      </c>
    </row>
    <row r="42" spans="1:16" ht="15" customHeight="1" x14ac:dyDescent="0.25">
      <c r="A42" s="14" t="s">
        <v>31</v>
      </c>
      <c r="B42" s="20"/>
      <c r="C42" s="20">
        <v>0</v>
      </c>
      <c r="D42" s="9"/>
      <c r="E42" s="20">
        <f>'Ejecucion '!C41</f>
        <v>0</v>
      </c>
      <c r="F42" s="20">
        <f>'Ejecucion '!D41</f>
        <v>0</v>
      </c>
      <c r="G42" s="20">
        <f>'Ejecucion '!E41</f>
        <v>0</v>
      </c>
      <c r="H42" s="20">
        <f>'Ejecucion '!F41</f>
        <v>0</v>
      </c>
      <c r="I42" s="20">
        <f>'Ejecucion '!G41</f>
        <v>0</v>
      </c>
      <c r="J42" s="20">
        <f>'Ejecucion '!H41</f>
        <v>0</v>
      </c>
      <c r="K42" s="20">
        <f>'Ejecucion '!I41</f>
        <v>0</v>
      </c>
      <c r="L42" s="20">
        <f>'Ejecucion '!J41</f>
        <v>0</v>
      </c>
      <c r="M42" s="19">
        <f>'Ejecucion '!K41</f>
        <v>0</v>
      </c>
      <c r="N42" s="19">
        <f>+'Ejecucion '!L41</f>
        <v>0</v>
      </c>
      <c r="O42" s="9"/>
      <c r="P42" s="19">
        <f>+'Ejecucion '!N41</f>
        <v>0</v>
      </c>
    </row>
    <row r="43" spans="1:16" ht="15" customHeight="1" x14ac:dyDescent="0.25">
      <c r="A43" s="14" t="s">
        <v>32</v>
      </c>
      <c r="B43" s="20"/>
      <c r="C43" s="20">
        <v>0</v>
      </c>
      <c r="D43" s="9"/>
      <c r="E43" s="20">
        <f>'Ejecucion '!C42</f>
        <v>0</v>
      </c>
      <c r="F43" s="20">
        <f>'Ejecucion '!D42</f>
        <v>0</v>
      </c>
      <c r="G43" s="20">
        <f>'Ejecucion '!E42</f>
        <v>0</v>
      </c>
      <c r="H43" s="20">
        <f>'Ejecucion '!F42</f>
        <v>0</v>
      </c>
      <c r="I43" s="20">
        <f>'Ejecucion '!G42</f>
        <v>0</v>
      </c>
      <c r="J43" s="20">
        <f>'Ejecucion '!H42</f>
        <v>0</v>
      </c>
      <c r="K43" s="20">
        <f>'Ejecucion '!I42</f>
        <v>0</v>
      </c>
      <c r="L43" s="20">
        <f>'Ejecucion '!J42</f>
        <v>0</v>
      </c>
      <c r="M43" s="19">
        <f>'Ejecucion '!K42</f>
        <v>0</v>
      </c>
      <c r="N43" s="19">
        <f>+'Ejecucion '!L42</f>
        <v>0</v>
      </c>
      <c r="O43" s="9"/>
      <c r="P43" s="19">
        <f>+'Ejecucion '!N42</f>
        <v>0</v>
      </c>
    </row>
    <row r="44" spans="1:16" ht="15" customHeight="1" x14ac:dyDescent="0.25">
      <c r="A44" s="14" t="s">
        <v>33</v>
      </c>
      <c r="B44" s="20"/>
      <c r="C44" s="20">
        <v>0</v>
      </c>
      <c r="D44" s="9"/>
      <c r="E44" s="20">
        <f>'Ejecucion '!C43</f>
        <v>0</v>
      </c>
      <c r="F44" s="20">
        <f>'Ejecucion '!D43</f>
        <v>0</v>
      </c>
      <c r="G44" s="20">
        <f>'Ejecucion '!E43</f>
        <v>0</v>
      </c>
      <c r="H44" s="20">
        <f>'Ejecucion '!F43</f>
        <v>0</v>
      </c>
      <c r="I44" s="20">
        <f>'Ejecucion '!G43</f>
        <v>0</v>
      </c>
      <c r="J44" s="20">
        <f>'Ejecucion '!H43</f>
        <v>0</v>
      </c>
      <c r="K44" s="20">
        <f>'Ejecucion '!I43</f>
        <v>0</v>
      </c>
      <c r="L44" s="20">
        <f>'Ejecucion '!J43</f>
        <v>0</v>
      </c>
      <c r="M44" s="19">
        <f>'Ejecucion '!K43</f>
        <v>0</v>
      </c>
      <c r="N44" s="19">
        <f>+'Ejecucion '!L43</f>
        <v>0</v>
      </c>
      <c r="O44" s="9"/>
      <c r="P44" s="19">
        <f>+'Ejecucion '!N43</f>
        <v>0</v>
      </c>
    </row>
    <row r="45" spans="1:16" ht="15" customHeight="1" x14ac:dyDescent="0.25">
      <c r="A45" s="14" t="s">
        <v>34</v>
      </c>
      <c r="B45" s="20"/>
      <c r="C45" s="20">
        <v>0</v>
      </c>
      <c r="D45" s="9"/>
      <c r="E45" s="20">
        <f>'Ejecucion '!C44</f>
        <v>0</v>
      </c>
      <c r="F45" s="20">
        <f>'Ejecucion '!D44</f>
        <v>0</v>
      </c>
      <c r="G45" s="20">
        <f>'Ejecucion '!E44</f>
        <v>0</v>
      </c>
      <c r="H45" s="20">
        <f>'Ejecucion '!F44</f>
        <v>0</v>
      </c>
      <c r="I45" s="20">
        <f>'Ejecucion '!G44</f>
        <v>0</v>
      </c>
      <c r="J45" s="20">
        <f>'Ejecucion '!H44</f>
        <v>0</v>
      </c>
      <c r="K45" s="20">
        <f>'Ejecucion '!I44</f>
        <v>0</v>
      </c>
      <c r="L45" s="20">
        <f>'Ejecucion '!J44</f>
        <v>0</v>
      </c>
      <c r="M45" s="19">
        <f>'Ejecucion '!K44</f>
        <v>0</v>
      </c>
      <c r="N45" s="19">
        <f>+'Ejecucion '!L44</f>
        <v>0</v>
      </c>
      <c r="O45" s="9"/>
      <c r="P45" s="19">
        <f>+'Ejecucion '!N44</f>
        <v>0</v>
      </c>
    </row>
    <row r="46" spans="1:16" ht="15" customHeight="1" x14ac:dyDescent="0.25">
      <c r="A46" s="14" t="s">
        <v>35</v>
      </c>
      <c r="B46" s="20"/>
      <c r="C46" s="15">
        <v>0</v>
      </c>
      <c r="D46" s="9"/>
      <c r="E46" s="20">
        <f>'Ejecucion '!C45</f>
        <v>0</v>
      </c>
      <c r="F46" s="20">
        <f>'Ejecucion '!D45</f>
        <v>0</v>
      </c>
      <c r="G46" s="20">
        <f>'Ejecucion '!E45</f>
        <v>0</v>
      </c>
      <c r="H46" s="20">
        <f>'Ejecucion '!F45</f>
        <v>0</v>
      </c>
      <c r="I46" s="20">
        <f>'Ejecucion '!G45</f>
        <v>0</v>
      </c>
      <c r="J46" s="20">
        <f>'Ejecucion '!H45</f>
        <v>0</v>
      </c>
      <c r="K46" s="20">
        <f>'Ejecucion '!I45</f>
        <v>0</v>
      </c>
      <c r="L46" s="20">
        <f>'Ejecucion '!J45</f>
        <v>0</v>
      </c>
      <c r="M46" s="19">
        <f>'Ejecucion '!K45</f>
        <v>0</v>
      </c>
      <c r="N46" s="19">
        <f>+'Ejecucion '!L45</f>
        <v>0</v>
      </c>
      <c r="O46" s="9"/>
      <c r="P46" s="19">
        <f>+'Ejecucion '!N45</f>
        <v>0</v>
      </c>
    </row>
    <row r="47" spans="1:16" ht="15" customHeight="1" x14ac:dyDescent="0.25">
      <c r="A47" s="12" t="s">
        <v>36</v>
      </c>
      <c r="B47" s="19">
        <v>0</v>
      </c>
      <c r="C47" s="13">
        <v>0</v>
      </c>
      <c r="D47" s="17">
        <v>0</v>
      </c>
      <c r="E47" s="19">
        <f>'Ejecucion '!C46</f>
        <v>0</v>
      </c>
      <c r="F47" s="20">
        <f>'Ejecucion '!D46</f>
        <v>0</v>
      </c>
      <c r="G47" s="20">
        <f>'Ejecucion '!E46</f>
        <v>0</v>
      </c>
      <c r="H47" s="20">
        <f>'Ejecucion '!F46</f>
        <v>0</v>
      </c>
      <c r="I47" s="19">
        <f>'Ejecucion '!G46</f>
        <v>0</v>
      </c>
      <c r="J47" s="19">
        <f>'Ejecucion '!H46</f>
        <v>0</v>
      </c>
      <c r="K47" s="19">
        <f>'Ejecucion '!I46</f>
        <v>0</v>
      </c>
      <c r="L47" s="19">
        <f>'Ejecucion '!J46</f>
        <v>0</v>
      </c>
      <c r="M47" s="19">
        <f>'Ejecucion '!K46</f>
        <v>0</v>
      </c>
      <c r="N47" s="19">
        <f>+'Ejecucion '!L46</f>
        <v>0</v>
      </c>
      <c r="O47" s="9"/>
      <c r="P47" s="19">
        <f>+'Ejecucion '!N46</f>
        <v>0</v>
      </c>
    </row>
    <row r="48" spans="1:16" ht="15" customHeight="1" x14ac:dyDescent="0.25">
      <c r="A48" s="14" t="s">
        <v>37</v>
      </c>
      <c r="B48" s="20"/>
      <c r="C48" s="15">
        <v>0</v>
      </c>
      <c r="D48" s="9"/>
      <c r="E48" s="20">
        <f>'Ejecucion '!C47</f>
        <v>0</v>
      </c>
      <c r="F48" s="20">
        <f>'Ejecucion '!D47</f>
        <v>0</v>
      </c>
      <c r="G48" s="20">
        <f>'Ejecucion '!E47</f>
        <v>0</v>
      </c>
      <c r="H48" s="20">
        <f>'Ejecucion '!F47</f>
        <v>0</v>
      </c>
      <c r="I48" s="19">
        <f>'Ejecucion '!G47</f>
        <v>0</v>
      </c>
      <c r="J48" s="19">
        <f>'Ejecucion '!H47</f>
        <v>0</v>
      </c>
      <c r="K48" s="19">
        <f>'Ejecucion '!I47</f>
        <v>0</v>
      </c>
      <c r="L48" s="19">
        <f>'Ejecucion '!J47</f>
        <v>0</v>
      </c>
      <c r="M48" s="19">
        <f>'Ejecucion '!K47</f>
        <v>0</v>
      </c>
      <c r="N48" s="19">
        <f>+'Ejecucion '!L47</f>
        <v>0</v>
      </c>
      <c r="O48" s="9"/>
      <c r="P48" s="19">
        <f>+'Ejecucion '!N47</f>
        <v>0</v>
      </c>
    </row>
    <row r="49" spans="1:16" ht="15" customHeight="1" x14ac:dyDescent="0.25">
      <c r="A49" s="14" t="s">
        <v>38</v>
      </c>
      <c r="B49" s="20"/>
      <c r="C49" s="15">
        <v>0</v>
      </c>
      <c r="D49" s="9"/>
      <c r="E49" s="20">
        <f>'Ejecucion '!C48</f>
        <v>0</v>
      </c>
      <c r="F49" s="20">
        <f>'Ejecucion '!D48</f>
        <v>0</v>
      </c>
      <c r="G49" s="20">
        <f>'Ejecucion '!E48</f>
        <v>0</v>
      </c>
      <c r="H49" s="20">
        <f>'Ejecucion '!F48</f>
        <v>0</v>
      </c>
      <c r="I49" s="19">
        <f>'Ejecucion '!G48</f>
        <v>0</v>
      </c>
      <c r="J49" s="19">
        <f>'Ejecucion '!H48</f>
        <v>0</v>
      </c>
      <c r="K49" s="19">
        <f>'Ejecucion '!I48</f>
        <v>0</v>
      </c>
      <c r="L49" s="19">
        <f>'Ejecucion '!J48</f>
        <v>0</v>
      </c>
      <c r="M49" s="19">
        <f>'Ejecucion '!K48</f>
        <v>0</v>
      </c>
      <c r="N49" s="19">
        <f>+'Ejecucion '!L48</f>
        <v>0</v>
      </c>
      <c r="O49" s="9"/>
      <c r="P49" s="19">
        <f>+'Ejecucion '!N48</f>
        <v>0</v>
      </c>
    </row>
    <row r="50" spans="1:16" ht="15" customHeight="1" x14ac:dyDescent="0.25">
      <c r="A50" s="14" t="s">
        <v>39</v>
      </c>
      <c r="B50" s="20"/>
      <c r="C50" s="15">
        <v>0</v>
      </c>
      <c r="D50" s="9"/>
      <c r="E50" s="20">
        <f>'Ejecucion '!C49</f>
        <v>0</v>
      </c>
      <c r="F50" s="20">
        <f>'Ejecucion '!D49</f>
        <v>0</v>
      </c>
      <c r="G50" s="20">
        <f>'Ejecucion '!E49</f>
        <v>0</v>
      </c>
      <c r="H50" s="20">
        <f>'Ejecucion '!F49</f>
        <v>0</v>
      </c>
      <c r="I50" s="19">
        <f>'Ejecucion '!G49</f>
        <v>0</v>
      </c>
      <c r="J50" s="19">
        <f>'Ejecucion '!H49</f>
        <v>0</v>
      </c>
      <c r="K50" s="19">
        <f>'Ejecucion '!I49</f>
        <v>0</v>
      </c>
      <c r="L50" s="19">
        <f>'Ejecucion '!J49</f>
        <v>0</v>
      </c>
      <c r="M50" s="19">
        <f>'Ejecucion '!K49</f>
        <v>0</v>
      </c>
      <c r="N50" s="19">
        <f>+'Ejecucion '!L49</f>
        <v>0</v>
      </c>
      <c r="O50" s="9"/>
      <c r="P50" s="19">
        <f>+'Ejecucion '!N49</f>
        <v>0</v>
      </c>
    </row>
    <row r="51" spans="1:16" ht="15" customHeight="1" x14ac:dyDescent="0.25">
      <c r="A51" s="14" t="s">
        <v>40</v>
      </c>
      <c r="B51" s="20"/>
      <c r="C51" s="15">
        <v>0</v>
      </c>
      <c r="D51" s="9"/>
      <c r="E51" s="20">
        <f>'Ejecucion '!C50</f>
        <v>0</v>
      </c>
      <c r="F51" s="20">
        <f>'Ejecucion '!D50</f>
        <v>0</v>
      </c>
      <c r="G51" s="20">
        <f>'Ejecucion '!E50</f>
        <v>0</v>
      </c>
      <c r="H51" s="20">
        <f>'Ejecucion '!F50</f>
        <v>0</v>
      </c>
      <c r="I51" s="19">
        <f>'Ejecucion '!G50</f>
        <v>0</v>
      </c>
      <c r="J51" s="19">
        <f>'Ejecucion '!H50</f>
        <v>0</v>
      </c>
      <c r="K51" s="19">
        <f>'Ejecucion '!I50</f>
        <v>0</v>
      </c>
      <c r="L51" s="19">
        <f>'Ejecucion '!J50</f>
        <v>0</v>
      </c>
      <c r="M51" s="19">
        <f>'Ejecucion '!K50</f>
        <v>0</v>
      </c>
      <c r="N51" s="19">
        <f>+'Ejecucion '!L50</f>
        <v>0</v>
      </c>
      <c r="O51" s="9"/>
      <c r="P51" s="19">
        <f>+'Ejecucion '!N50</f>
        <v>0</v>
      </c>
    </row>
    <row r="52" spans="1:16" ht="15" customHeight="1" x14ac:dyDescent="0.25">
      <c r="A52" s="14" t="s">
        <v>41</v>
      </c>
      <c r="B52" s="20"/>
      <c r="C52" s="15">
        <v>0</v>
      </c>
      <c r="D52" s="9"/>
      <c r="E52" s="20">
        <f>'Ejecucion '!C51</f>
        <v>0</v>
      </c>
      <c r="F52" s="20">
        <f>'Ejecucion '!D51</f>
        <v>0</v>
      </c>
      <c r="G52" s="20">
        <f>'Ejecucion '!E51</f>
        <v>0</v>
      </c>
      <c r="H52" s="20">
        <f>'Ejecucion '!F51</f>
        <v>0</v>
      </c>
      <c r="I52" s="19">
        <f>'Ejecucion '!G51</f>
        <v>0</v>
      </c>
      <c r="J52" s="19">
        <f>'Ejecucion '!H51</f>
        <v>0</v>
      </c>
      <c r="K52" s="19">
        <f>'Ejecucion '!I51</f>
        <v>0</v>
      </c>
      <c r="L52" s="19">
        <f>'Ejecucion '!J51</f>
        <v>0</v>
      </c>
      <c r="M52" s="19">
        <f>'Ejecucion '!K51</f>
        <v>0</v>
      </c>
      <c r="N52" s="19">
        <f>+'Ejecucion '!L51</f>
        <v>0</v>
      </c>
      <c r="O52" s="9"/>
      <c r="P52" s="19">
        <f>+'Ejecucion '!N51</f>
        <v>0</v>
      </c>
    </row>
    <row r="53" spans="1:16" ht="15" customHeight="1" x14ac:dyDescent="0.25">
      <c r="A53" s="14" t="s">
        <v>42</v>
      </c>
      <c r="B53" s="20"/>
      <c r="C53" s="15">
        <v>0</v>
      </c>
      <c r="D53" s="9"/>
      <c r="E53" s="20">
        <f>'Ejecucion '!C52</f>
        <v>0</v>
      </c>
      <c r="F53" s="20">
        <f>'Ejecucion '!D52</f>
        <v>0</v>
      </c>
      <c r="G53" s="20">
        <f>'Ejecucion '!E52</f>
        <v>0</v>
      </c>
      <c r="H53" s="20">
        <f>'Ejecucion '!F52</f>
        <v>0</v>
      </c>
      <c r="I53" s="19">
        <f>'Ejecucion '!G52</f>
        <v>0</v>
      </c>
      <c r="J53" s="19">
        <f>'Ejecucion '!H52</f>
        <v>0</v>
      </c>
      <c r="K53" s="19">
        <f>'Ejecucion '!I52</f>
        <v>0</v>
      </c>
      <c r="L53" s="19">
        <f>'Ejecucion '!J52</f>
        <v>0</v>
      </c>
      <c r="M53" s="19">
        <f>'Ejecucion '!K52</f>
        <v>0</v>
      </c>
      <c r="N53" s="19">
        <f>+'Ejecucion '!L52</f>
        <v>0</v>
      </c>
      <c r="O53" s="9"/>
      <c r="P53" s="19">
        <f>+'Ejecucion '!N52</f>
        <v>0</v>
      </c>
    </row>
    <row r="54" spans="1:16" ht="15" customHeight="1" x14ac:dyDescent="0.25">
      <c r="A54" s="12" t="s">
        <v>43</v>
      </c>
      <c r="B54" s="19">
        <v>10875000</v>
      </c>
      <c r="C54" s="13">
        <v>10475000</v>
      </c>
      <c r="D54" s="19">
        <v>185461.25</v>
      </c>
      <c r="E54" s="19">
        <f>'Ejecucion '!C53</f>
        <v>7995</v>
      </c>
      <c r="F54" s="20">
        <f>'Ejecucion '!D53</f>
        <v>0</v>
      </c>
      <c r="G54" s="20">
        <f>'Ejecucion '!E53</f>
        <v>0</v>
      </c>
      <c r="H54" s="19">
        <f>'Ejecucion '!F53</f>
        <v>53749</v>
      </c>
      <c r="I54" s="19">
        <f>'Ejecucion '!G53</f>
        <v>0</v>
      </c>
      <c r="J54" s="19">
        <f>'Ejecucion '!H53</f>
        <v>0</v>
      </c>
      <c r="K54" s="19">
        <f>'Ejecucion '!I53</f>
        <v>0</v>
      </c>
      <c r="L54" s="19">
        <f>'Ejecucion '!J53</f>
        <v>0</v>
      </c>
      <c r="M54" s="19">
        <f>'Ejecucion '!K53</f>
        <v>0</v>
      </c>
      <c r="N54" s="19">
        <f>+'Ejecucion '!L53</f>
        <v>0</v>
      </c>
      <c r="O54" s="9"/>
      <c r="P54" s="19">
        <f>+'Ejecucion '!N53</f>
        <v>247205.25</v>
      </c>
    </row>
    <row r="55" spans="1:16" ht="15" customHeight="1" x14ac:dyDescent="0.25">
      <c r="A55" s="14" t="s">
        <v>44</v>
      </c>
      <c r="B55" s="20">
        <v>9600000</v>
      </c>
      <c r="C55" s="20">
        <v>9600000</v>
      </c>
      <c r="D55" s="20">
        <v>185461.25</v>
      </c>
      <c r="E55" s="20">
        <f>'Ejecucion '!C54</f>
        <v>7995</v>
      </c>
      <c r="F55" s="20">
        <f>'Ejecucion '!D54</f>
        <v>0</v>
      </c>
      <c r="G55" s="20">
        <f>'Ejecucion '!E54</f>
        <v>0</v>
      </c>
      <c r="H55" s="20">
        <f>'Ejecucion '!F54</f>
        <v>0</v>
      </c>
      <c r="I55" s="19">
        <f>'Ejecucion '!G54</f>
        <v>0</v>
      </c>
      <c r="J55" s="19">
        <f>'Ejecucion '!H54</f>
        <v>0</v>
      </c>
      <c r="K55" s="19">
        <f>'Ejecucion '!I54</f>
        <v>0</v>
      </c>
      <c r="L55" s="19">
        <f>'Ejecucion '!J54</f>
        <v>0</v>
      </c>
      <c r="M55" s="19">
        <f>'Ejecucion '!K54</f>
        <v>0</v>
      </c>
      <c r="N55" s="19">
        <f>+'Ejecucion '!L54</f>
        <v>0</v>
      </c>
      <c r="O55" s="9"/>
      <c r="P55" s="19">
        <f>+'Ejecucion '!N54</f>
        <v>0</v>
      </c>
    </row>
    <row r="56" spans="1:16" ht="15" customHeight="1" x14ac:dyDescent="0.25">
      <c r="A56" s="14" t="s">
        <v>45</v>
      </c>
      <c r="B56" s="20">
        <v>51000</v>
      </c>
      <c r="C56" s="20">
        <v>51000</v>
      </c>
      <c r="D56" s="16">
        <v>0</v>
      </c>
      <c r="E56" s="20">
        <f>'Ejecucion '!C55</f>
        <v>0</v>
      </c>
      <c r="F56" s="20">
        <f>'Ejecucion '!D55</f>
        <v>0</v>
      </c>
      <c r="G56" s="20">
        <f>'Ejecucion '!E55</f>
        <v>0</v>
      </c>
      <c r="H56" s="20">
        <f>'Ejecucion '!F55</f>
        <v>0</v>
      </c>
      <c r="I56" s="19">
        <f>'Ejecucion '!G55</f>
        <v>0</v>
      </c>
      <c r="J56" s="19">
        <f>'Ejecucion '!H55</f>
        <v>0</v>
      </c>
      <c r="K56" s="19">
        <f>'Ejecucion '!I55</f>
        <v>0</v>
      </c>
      <c r="L56" s="19">
        <f>'Ejecucion '!J55</f>
        <v>0</v>
      </c>
      <c r="M56" s="19">
        <f>'Ejecucion '!K55</f>
        <v>0</v>
      </c>
      <c r="N56" s="19">
        <f>+'Ejecucion '!L55</f>
        <v>0</v>
      </c>
      <c r="O56" s="9"/>
      <c r="P56" s="19">
        <f>+'Ejecucion '!N55</f>
        <v>0</v>
      </c>
    </row>
    <row r="57" spans="1:16" ht="15" customHeight="1" x14ac:dyDescent="0.25">
      <c r="A57" s="14" t="s">
        <v>46</v>
      </c>
      <c r="B57" s="20">
        <v>0</v>
      </c>
      <c r="C57" s="20">
        <v>0</v>
      </c>
      <c r="D57" s="16">
        <v>0</v>
      </c>
      <c r="E57" s="20">
        <f>'Ejecucion '!C56</f>
        <v>0</v>
      </c>
      <c r="F57" s="20">
        <f>'Ejecucion '!D56</f>
        <v>0</v>
      </c>
      <c r="G57" s="20">
        <f>'Ejecucion '!E56</f>
        <v>0</v>
      </c>
      <c r="H57" s="20">
        <f>'Ejecucion '!F56</f>
        <v>0</v>
      </c>
      <c r="I57" s="19">
        <f>'Ejecucion '!G56</f>
        <v>0</v>
      </c>
      <c r="J57" s="19">
        <f>'Ejecucion '!H56</f>
        <v>0</v>
      </c>
      <c r="K57" s="19">
        <f>'Ejecucion '!I56</f>
        <v>0</v>
      </c>
      <c r="L57" s="19">
        <f>'Ejecucion '!J56</f>
        <v>0</v>
      </c>
      <c r="M57" s="19">
        <f>'Ejecucion '!K56</f>
        <v>0</v>
      </c>
      <c r="N57" s="19">
        <f>+'Ejecucion '!L56</f>
        <v>0</v>
      </c>
      <c r="O57" s="9"/>
      <c r="P57" s="19">
        <f>+'Ejecucion '!N56</f>
        <v>0</v>
      </c>
    </row>
    <row r="58" spans="1:16" ht="15" customHeight="1" x14ac:dyDescent="0.25">
      <c r="A58" s="14" t="s">
        <v>47</v>
      </c>
      <c r="B58" s="20"/>
      <c r="C58" s="20">
        <v>0</v>
      </c>
      <c r="D58" s="16">
        <v>0</v>
      </c>
      <c r="E58" s="20">
        <f>'Ejecucion '!C57</f>
        <v>0</v>
      </c>
      <c r="F58" s="20">
        <f>'Ejecucion '!D57</f>
        <v>0</v>
      </c>
      <c r="G58" s="20">
        <f>'Ejecucion '!E57</f>
        <v>0</v>
      </c>
      <c r="H58" s="20">
        <f>'Ejecucion '!F57</f>
        <v>0</v>
      </c>
      <c r="I58" s="19">
        <f>'Ejecucion '!G57</f>
        <v>0</v>
      </c>
      <c r="J58" s="19">
        <f>'Ejecucion '!H57</f>
        <v>0</v>
      </c>
      <c r="K58" s="19">
        <f>'Ejecucion '!I57</f>
        <v>0</v>
      </c>
      <c r="L58" s="19">
        <f>'Ejecucion '!J57</f>
        <v>0</v>
      </c>
      <c r="M58" s="19">
        <f>'Ejecucion '!K57</f>
        <v>0</v>
      </c>
      <c r="N58" s="19">
        <f>+'Ejecucion '!L57</f>
        <v>0</v>
      </c>
      <c r="O58" s="9"/>
      <c r="P58" s="19">
        <f>+'Ejecucion '!N57</f>
        <v>0</v>
      </c>
    </row>
    <row r="59" spans="1:16" ht="15" customHeight="1" x14ac:dyDescent="0.25">
      <c r="A59" s="14" t="s">
        <v>48</v>
      </c>
      <c r="B59" s="20">
        <v>1224000</v>
      </c>
      <c r="C59" s="20">
        <v>824000</v>
      </c>
      <c r="D59" s="16">
        <v>0</v>
      </c>
      <c r="E59" s="20">
        <f>'Ejecucion '!C58</f>
        <v>0</v>
      </c>
      <c r="F59" s="20">
        <f>'Ejecucion '!D58</f>
        <v>0</v>
      </c>
      <c r="G59" s="20">
        <f>'Ejecucion '!E58</f>
        <v>0</v>
      </c>
      <c r="H59" s="20">
        <f>'Ejecucion '!F58</f>
        <v>53749</v>
      </c>
      <c r="I59" s="19">
        <f>'Ejecucion '!G58</f>
        <v>0</v>
      </c>
      <c r="J59" s="19">
        <f>'Ejecucion '!H58</f>
        <v>0</v>
      </c>
      <c r="K59" s="19">
        <f>'Ejecucion '!I58</f>
        <v>0</v>
      </c>
      <c r="L59" s="19">
        <f>'Ejecucion '!J58</f>
        <v>0</v>
      </c>
      <c r="M59" s="19">
        <f>'Ejecucion '!K58</f>
        <v>0</v>
      </c>
      <c r="N59" s="19">
        <f>+'Ejecucion '!L58</f>
        <v>0</v>
      </c>
      <c r="O59" s="9"/>
      <c r="P59" s="20">
        <f>+'Ejecucion '!N58</f>
        <v>53749</v>
      </c>
    </row>
    <row r="60" spans="1:16" ht="15" customHeight="1" x14ac:dyDescent="0.25">
      <c r="A60" s="14" t="s">
        <v>49</v>
      </c>
      <c r="B60" s="20"/>
      <c r="C60" s="20">
        <v>0</v>
      </c>
      <c r="D60" s="9"/>
      <c r="E60" s="20">
        <f>'Ejecucion '!C59</f>
        <v>0</v>
      </c>
      <c r="F60" s="20">
        <f>'Ejecucion '!D59</f>
        <v>0</v>
      </c>
      <c r="G60" s="20">
        <f>'Ejecucion '!E59</f>
        <v>0</v>
      </c>
      <c r="H60" s="20">
        <f>'Ejecucion '!F59</f>
        <v>0</v>
      </c>
      <c r="I60" s="19">
        <f>'Ejecucion '!G59</f>
        <v>0</v>
      </c>
      <c r="J60" s="19">
        <f>'Ejecucion '!H59</f>
        <v>0</v>
      </c>
      <c r="K60" s="19">
        <f>'Ejecucion '!I59</f>
        <v>0</v>
      </c>
      <c r="L60" s="19">
        <f>'Ejecucion '!J59</f>
        <v>0</v>
      </c>
      <c r="M60" s="19">
        <f>'Ejecucion '!K59</f>
        <v>0</v>
      </c>
      <c r="N60" s="19">
        <f>+'Ejecucion '!L59</f>
        <v>0</v>
      </c>
      <c r="O60" s="9"/>
      <c r="P60" s="19">
        <f>+'Ejecucion '!N59</f>
        <v>0</v>
      </c>
    </row>
    <row r="61" spans="1:16" ht="15" customHeight="1" x14ac:dyDescent="0.25">
      <c r="A61" s="14" t="s">
        <v>50</v>
      </c>
      <c r="B61" s="20"/>
      <c r="C61" s="20">
        <v>0</v>
      </c>
      <c r="D61" s="9"/>
      <c r="E61" s="20">
        <f>'Ejecucion '!C60</f>
        <v>0</v>
      </c>
      <c r="F61" s="20">
        <f>'Ejecucion '!D60</f>
        <v>0</v>
      </c>
      <c r="G61" s="20">
        <f>'Ejecucion '!E60</f>
        <v>0</v>
      </c>
      <c r="H61" s="20">
        <f>'Ejecucion '!F60</f>
        <v>0</v>
      </c>
      <c r="I61" s="19">
        <f>'Ejecucion '!G60</f>
        <v>0</v>
      </c>
      <c r="J61" s="19">
        <f>'Ejecucion '!H60</f>
        <v>0</v>
      </c>
      <c r="K61" s="19">
        <f>'Ejecucion '!I60</f>
        <v>0</v>
      </c>
      <c r="L61" s="19">
        <f>'Ejecucion '!J60</f>
        <v>0</v>
      </c>
      <c r="M61" s="19">
        <f>'Ejecucion '!K60</f>
        <v>0</v>
      </c>
      <c r="N61" s="19">
        <f>+'Ejecucion '!L60</f>
        <v>0</v>
      </c>
      <c r="O61" s="9"/>
      <c r="P61" s="19">
        <f>+'Ejecucion '!N60</f>
        <v>0</v>
      </c>
    </row>
    <row r="62" spans="1:16" ht="15" customHeight="1" x14ac:dyDescent="0.25">
      <c r="A62" s="14" t="s">
        <v>51</v>
      </c>
      <c r="B62" s="20"/>
      <c r="C62" s="20">
        <v>0</v>
      </c>
      <c r="D62" s="9"/>
      <c r="E62" s="20">
        <f>'Ejecucion '!C61</f>
        <v>0</v>
      </c>
      <c r="F62" s="20">
        <f>'Ejecucion '!D61</f>
        <v>0</v>
      </c>
      <c r="G62" s="20">
        <f>'Ejecucion '!E61</f>
        <v>0</v>
      </c>
      <c r="H62" s="20">
        <f>'Ejecucion '!F61</f>
        <v>0</v>
      </c>
      <c r="I62" s="19">
        <f>'Ejecucion '!G61</f>
        <v>0</v>
      </c>
      <c r="J62" s="19">
        <f>'Ejecucion '!H61</f>
        <v>0</v>
      </c>
      <c r="K62" s="19">
        <f>'Ejecucion '!I61</f>
        <v>0</v>
      </c>
      <c r="L62" s="19">
        <f>'Ejecucion '!J61</f>
        <v>0</v>
      </c>
      <c r="M62" s="19">
        <f>'Ejecucion '!K61</f>
        <v>0</v>
      </c>
      <c r="N62" s="19">
        <f>+'Ejecucion '!L61</f>
        <v>0</v>
      </c>
      <c r="O62" s="9"/>
      <c r="P62" s="19">
        <f>+'Ejecucion '!N61</f>
        <v>0</v>
      </c>
    </row>
    <row r="63" spans="1:16" ht="15" customHeight="1" x14ac:dyDescent="0.25">
      <c r="A63" s="14" t="s">
        <v>52</v>
      </c>
      <c r="B63" s="20"/>
      <c r="C63" s="20">
        <v>0</v>
      </c>
      <c r="D63" s="9"/>
      <c r="E63" s="20">
        <f>'Ejecucion '!C62</f>
        <v>0</v>
      </c>
      <c r="F63" s="20">
        <f>'Ejecucion '!D62</f>
        <v>0</v>
      </c>
      <c r="G63" s="20">
        <f>'Ejecucion '!E62</f>
        <v>0</v>
      </c>
      <c r="H63" s="20">
        <f>'Ejecucion '!F62</f>
        <v>0</v>
      </c>
      <c r="I63" s="19">
        <f>'Ejecucion '!G62</f>
        <v>0</v>
      </c>
      <c r="J63" s="19">
        <f>'Ejecucion '!H62</f>
        <v>0</v>
      </c>
      <c r="K63" s="19">
        <f>'Ejecucion '!I62</f>
        <v>0</v>
      </c>
      <c r="L63" s="19">
        <f>'Ejecucion '!J62</f>
        <v>0</v>
      </c>
      <c r="M63" s="19">
        <f>'Ejecucion '!K62</f>
        <v>0</v>
      </c>
      <c r="N63" s="19">
        <f>+'Ejecucion '!L62</f>
        <v>0</v>
      </c>
      <c r="O63" s="9"/>
      <c r="P63" s="19">
        <f>+'Ejecucion '!N62</f>
        <v>0</v>
      </c>
    </row>
    <row r="64" spans="1:16" ht="15" customHeight="1" x14ac:dyDescent="0.25">
      <c r="A64" s="12" t="s">
        <v>53</v>
      </c>
      <c r="B64" s="19">
        <v>0</v>
      </c>
      <c r="C64" s="13">
        <v>0</v>
      </c>
      <c r="D64" s="9"/>
      <c r="E64" s="19">
        <f>'Ejecucion '!C63</f>
        <v>0</v>
      </c>
      <c r="F64" s="19">
        <f>'Ejecucion '!D63</f>
        <v>0</v>
      </c>
      <c r="G64" s="19">
        <f>'Ejecucion '!E63</f>
        <v>0</v>
      </c>
      <c r="H64" s="19">
        <f>'Ejecucion '!F63</f>
        <v>0</v>
      </c>
      <c r="I64" s="19">
        <f>'Ejecucion '!G63</f>
        <v>0</v>
      </c>
      <c r="J64" s="19">
        <f>'Ejecucion '!H63</f>
        <v>0</v>
      </c>
      <c r="K64" s="19">
        <f>'Ejecucion '!I63</f>
        <v>0</v>
      </c>
      <c r="L64" s="19">
        <f>'Ejecucion '!J63</f>
        <v>0</v>
      </c>
      <c r="M64" s="19">
        <f>'Ejecucion '!K63</f>
        <v>0</v>
      </c>
      <c r="N64" s="19">
        <f>+'Ejecucion '!L63</f>
        <v>0</v>
      </c>
      <c r="O64" s="9"/>
      <c r="P64" s="19">
        <f>+'Ejecucion '!N63</f>
        <v>0</v>
      </c>
    </row>
    <row r="65" spans="1:16" ht="15" customHeight="1" x14ac:dyDescent="0.25">
      <c r="A65" s="14" t="s">
        <v>54</v>
      </c>
      <c r="B65" s="20">
        <v>0</v>
      </c>
      <c r="C65" s="20">
        <v>0</v>
      </c>
      <c r="D65" s="9"/>
      <c r="E65" s="20">
        <f>'Ejecucion '!C64</f>
        <v>0</v>
      </c>
      <c r="F65" s="20">
        <f>'Ejecucion '!D64</f>
        <v>0</v>
      </c>
      <c r="G65" s="20">
        <f>'Ejecucion '!E64</f>
        <v>0</v>
      </c>
      <c r="H65" s="20">
        <f>'Ejecucion '!F64</f>
        <v>0</v>
      </c>
      <c r="I65" s="19">
        <f>'Ejecucion '!G64</f>
        <v>0</v>
      </c>
      <c r="J65" s="19">
        <f>'Ejecucion '!H64</f>
        <v>0</v>
      </c>
      <c r="K65" s="19">
        <f>'Ejecucion '!I64</f>
        <v>0</v>
      </c>
      <c r="L65" s="19">
        <f>'Ejecucion '!J64</f>
        <v>0</v>
      </c>
      <c r="M65" s="19">
        <f>'Ejecucion '!K64</f>
        <v>0</v>
      </c>
      <c r="N65" s="19">
        <f>+'Ejecucion '!L64</f>
        <v>0</v>
      </c>
      <c r="O65" s="9"/>
      <c r="P65" s="19">
        <f>+'Ejecucion '!N64</f>
        <v>0</v>
      </c>
    </row>
    <row r="66" spans="1:16" ht="18" customHeight="1" x14ac:dyDescent="0.25">
      <c r="A66" s="14" t="s">
        <v>55</v>
      </c>
      <c r="B66" s="20"/>
      <c r="C66" s="20"/>
      <c r="D66" s="9"/>
      <c r="E66" s="20">
        <f>'Ejecucion '!C65</f>
        <v>0</v>
      </c>
      <c r="F66" s="20">
        <f>'Ejecucion '!D65</f>
        <v>0</v>
      </c>
      <c r="G66" s="20">
        <f>'Ejecucion '!E65</f>
        <v>0</v>
      </c>
      <c r="H66" s="20">
        <f>'Ejecucion '!F65</f>
        <v>0</v>
      </c>
      <c r="I66" s="19">
        <f>'Ejecucion '!G65</f>
        <v>0</v>
      </c>
      <c r="J66" s="19">
        <f>'Ejecucion '!H65</f>
        <v>0</v>
      </c>
      <c r="K66" s="19">
        <f>'Ejecucion '!I65</f>
        <v>0</v>
      </c>
      <c r="L66" s="19">
        <f>'Ejecucion '!J65</f>
        <v>0</v>
      </c>
      <c r="M66" s="19">
        <f>'Ejecucion '!K65</f>
        <v>0</v>
      </c>
      <c r="N66" s="19">
        <f>+'Ejecucion '!L65</f>
        <v>0</v>
      </c>
      <c r="O66" s="9"/>
      <c r="P66" s="19">
        <f>+'Ejecucion '!N65</f>
        <v>0</v>
      </c>
    </row>
    <row r="67" spans="1:16" ht="15" customHeight="1" x14ac:dyDescent="0.25">
      <c r="A67" s="14" t="s">
        <v>56</v>
      </c>
      <c r="B67" s="20"/>
      <c r="C67" s="20"/>
      <c r="D67" s="9"/>
      <c r="E67" s="20">
        <f>'Ejecucion '!C66</f>
        <v>0</v>
      </c>
      <c r="F67" s="20">
        <f>'Ejecucion '!D66</f>
        <v>0</v>
      </c>
      <c r="G67" s="20">
        <f>'Ejecucion '!E66</f>
        <v>0</v>
      </c>
      <c r="H67" s="20">
        <f>'Ejecucion '!F66</f>
        <v>0</v>
      </c>
      <c r="I67" s="19">
        <f>'Ejecucion '!G66</f>
        <v>0</v>
      </c>
      <c r="J67" s="19">
        <f>'Ejecucion '!H66</f>
        <v>0</v>
      </c>
      <c r="K67" s="19">
        <f>'Ejecucion '!I66</f>
        <v>0</v>
      </c>
      <c r="L67" s="19">
        <f>'Ejecucion '!J66</f>
        <v>0</v>
      </c>
      <c r="M67" s="19">
        <f>'Ejecucion '!K66</f>
        <v>0</v>
      </c>
      <c r="N67" s="19">
        <f>+'Ejecucion '!L66</f>
        <v>0</v>
      </c>
      <c r="O67" s="9"/>
      <c r="P67" s="19">
        <f>+'Ejecucion '!N66</f>
        <v>0</v>
      </c>
    </row>
    <row r="68" spans="1:16" ht="15" customHeight="1" x14ac:dyDescent="0.25">
      <c r="A68" s="14" t="s">
        <v>80</v>
      </c>
      <c r="B68" s="25"/>
      <c r="C68" s="25"/>
      <c r="D68" s="9"/>
      <c r="E68" s="20">
        <f>'Ejecucion '!C67</f>
        <v>0</v>
      </c>
      <c r="F68" s="20">
        <f>'Ejecucion '!D67</f>
        <v>0</v>
      </c>
      <c r="G68" s="20">
        <f>'Ejecucion '!E67</f>
        <v>0</v>
      </c>
      <c r="H68" s="20">
        <f>'Ejecucion '!F67</f>
        <v>0</v>
      </c>
      <c r="I68" s="19">
        <f>'Ejecucion '!G67</f>
        <v>0</v>
      </c>
      <c r="J68" s="19">
        <f>'Ejecucion '!H67</f>
        <v>0</v>
      </c>
      <c r="K68" s="19">
        <f>'Ejecucion '!I67</f>
        <v>0</v>
      </c>
      <c r="L68" s="19">
        <f>'Ejecucion '!J67</f>
        <v>0</v>
      </c>
      <c r="M68" s="19">
        <f>'Ejecucion '!K67</f>
        <v>0</v>
      </c>
      <c r="N68" s="19">
        <f>+'Ejecucion '!L67</f>
        <v>0</v>
      </c>
      <c r="O68" s="9"/>
      <c r="P68" s="19">
        <f>+'Ejecucion '!N67</f>
        <v>0</v>
      </c>
    </row>
    <row r="69" spans="1:16" ht="15" customHeight="1" x14ac:dyDescent="0.25">
      <c r="A69" s="12" t="s">
        <v>57</v>
      </c>
      <c r="B69" s="19">
        <v>0</v>
      </c>
      <c r="C69" s="13"/>
      <c r="D69" s="9"/>
      <c r="E69" s="19">
        <f>'Ejecucion '!C68</f>
        <v>0</v>
      </c>
      <c r="F69" s="19">
        <f>'Ejecucion '!D68</f>
        <v>0</v>
      </c>
      <c r="G69" s="19">
        <f>'Ejecucion '!E68</f>
        <v>0</v>
      </c>
      <c r="H69" s="19">
        <f>'Ejecucion '!F68</f>
        <v>0</v>
      </c>
      <c r="I69" s="19">
        <f>'Ejecucion '!G68</f>
        <v>0</v>
      </c>
      <c r="J69" s="19">
        <f>'Ejecucion '!H68</f>
        <v>0</v>
      </c>
      <c r="K69" s="19">
        <f>'Ejecucion '!I68</f>
        <v>0</v>
      </c>
      <c r="L69" s="19">
        <f>'Ejecucion '!J68</f>
        <v>0</v>
      </c>
      <c r="M69" s="19">
        <f>'Ejecucion '!K68</f>
        <v>0</v>
      </c>
      <c r="N69" s="19">
        <f>+'Ejecucion '!L68</f>
        <v>0</v>
      </c>
      <c r="O69" s="9"/>
      <c r="P69" s="19">
        <f>+'Ejecucion '!N68</f>
        <v>0</v>
      </c>
    </row>
    <row r="70" spans="1:16" ht="15" customHeight="1" x14ac:dyDescent="0.25">
      <c r="A70" s="14" t="s">
        <v>58</v>
      </c>
      <c r="B70" s="20"/>
      <c r="C70" s="15"/>
      <c r="D70" s="9"/>
      <c r="E70" s="20">
        <f>'Ejecucion '!C69</f>
        <v>0</v>
      </c>
      <c r="F70" s="20">
        <f>'Ejecucion '!D69</f>
        <v>0</v>
      </c>
      <c r="G70" s="20">
        <f>'Ejecucion '!E69</f>
        <v>0</v>
      </c>
      <c r="H70" s="20">
        <f>'Ejecucion '!F69</f>
        <v>0</v>
      </c>
      <c r="I70" s="19">
        <f>'Ejecucion '!G69</f>
        <v>0</v>
      </c>
      <c r="J70" s="19">
        <f>'Ejecucion '!H69</f>
        <v>0</v>
      </c>
      <c r="K70" s="19">
        <f>'Ejecucion '!I69</f>
        <v>0</v>
      </c>
      <c r="L70" s="19">
        <f>'Ejecucion '!J69</f>
        <v>0</v>
      </c>
      <c r="M70" s="19">
        <f>'Ejecucion '!K69</f>
        <v>0</v>
      </c>
      <c r="N70" s="19">
        <f>+'Ejecucion '!L69</f>
        <v>0</v>
      </c>
      <c r="O70" s="9"/>
      <c r="P70" s="19">
        <f>+'Ejecucion '!N69</f>
        <v>0</v>
      </c>
    </row>
    <row r="71" spans="1:16" ht="15" customHeight="1" x14ac:dyDescent="0.25">
      <c r="A71" s="14" t="s">
        <v>59</v>
      </c>
      <c r="B71" s="20"/>
      <c r="C71" s="15"/>
      <c r="D71" s="9"/>
      <c r="E71" s="20">
        <f>'Ejecucion '!C70</f>
        <v>0</v>
      </c>
      <c r="F71" s="20">
        <f>'Ejecucion '!D70</f>
        <v>0</v>
      </c>
      <c r="G71" s="20">
        <f>'Ejecucion '!E70</f>
        <v>0</v>
      </c>
      <c r="H71" s="20">
        <f>'Ejecucion '!F70</f>
        <v>0</v>
      </c>
      <c r="I71" s="19">
        <f>'Ejecucion '!G70</f>
        <v>0</v>
      </c>
      <c r="J71" s="19">
        <f>'Ejecucion '!H70</f>
        <v>0</v>
      </c>
      <c r="K71" s="19">
        <f>'Ejecucion '!I70</f>
        <v>0</v>
      </c>
      <c r="L71" s="19">
        <f>'Ejecucion '!J70</f>
        <v>0</v>
      </c>
      <c r="M71" s="19">
        <f>'Ejecucion '!K70</f>
        <v>0</v>
      </c>
      <c r="N71" s="19">
        <f>+'Ejecucion '!L70</f>
        <v>0</v>
      </c>
      <c r="O71" s="9"/>
      <c r="P71" s="19">
        <f>+'Ejecucion '!N70</f>
        <v>0</v>
      </c>
    </row>
    <row r="72" spans="1:16" ht="15" customHeight="1" x14ac:dyDescent="0.25">
      <c r="A72" s="12" t="s">
        <v>60</v>
      </c>
      <c r="B72" s="19">
        <v>1500000</v>
      </c>
      <c r="C72" s="13">
        <v>1900000</v>
      </c>
      <c r="D72" s="19">
        <v>0</v>
      </c>
      <c r="E72" s="19">
        <f>'Ejecucion '!C71</f>
        <v>0</v>
      </c>
      <c r="F72" s="19">
        <f>'Ejecucion '!D71</f>
        <v>0</v>
      </c>
      <c r="G72" s="19">
        <f>'Ejecucion '!E71</f>
        <v>0</v>
      </c>
      <c r="H72" s="19">
        <f>'Ejecucion '!F71</f>
        <v>942845.92</v>
      </c>
      <c r="I72" s="19">
        <f>'Ejecucion '!G71</f>
        <v>0</v>
      </c>
      <c r="J72" s="19">
        <f>'Ejecucion '!H71</f>
        <v>287617.33</v>
      </c>
      <c r="K72" s="19">
        <f>'Ejecucion '!I71</f>
        <v>0</v>
      </c>
      <c r="L72" s="19">
        <f>'Ejecucion '!J71</f>
        <v>0</v>
      </c>
      <c r="M72" s="19">
        <f>'Ejecucion '!K71</f>
        <v>0</v>
      </c>
      <c r="N72" s="19">
        <f>+'Ejecucion '!L71</f>
        <v>0</v>
      </c>
      <c r="O72" s="9"/>
      <c r="P72" s="19">
        <f>+'Ejecucion '!N71</f>
        <v>1230463.25</v>
      </c>
    </row>
    <row r="73" spans="1:16" ht="15" customHeight="1" x14ac:dyDescent="0.25">
      <c r="A73" s="14" t="s">
        <v>61</v>
      </c>
      <c r="B73" s="20">
        <v>1500000</v>
      </c>
      <c r="C73" s="20">
        <v>1900000</v>
      </c>
      <c r="D73" s="20">
        <v>0</v>
      </c>
      <c r="E73" s="20">
        <f>'Ejecucion '!C72</f>
        <v>0</v>
      </c>
      <c r="F73" s="20">
        <f>'Ejecucion '!D72</f>
        <v>0</v>
      </c>
      <c r="G73" s="20">
        <f>'Ejecucion '!E72</f>
        <v>0</v>
      </c>
      <c r="H73" s="20">
        <f>'Ejecucion '!F72</f>
        <v>942845.92</v>
      </c>
      <c r="I73" s="19">
        <f>'Ejecucion '!G72</f>
        <v>0</v>
      </c>
      <c r="J73" s="20">
        <f>'Ejecucion '!H72</f>
        <v>287617.33</v>
      </c>
      <c r="K73" s="20">
        <f>'Ejecucion '!I72</f>
        <v>0</v>
      </c>
      <c r="L73" s="20">
        <f>'Ejecucion '!J72</f>
        <v>0</v>
      </c>
      <c r="M73" s="20">
        <f>'Ejecucion '!K72</f>
        <v>0</v>
      </c>
      <c r="N73" s="20">
        <f>+'Ejecucion '!L72</f>
        <v>0</v>
      </c>
      <c r="O73" s="9"/>
      <c r="P73" s="20">
        <f>+'Ejecucion '!N72</f>
        <v>1230463.25</v>
      </c>
    </row>
    <row r="74" spans="1:16" ht="15" customHeight="1" x14ac:dyDescent="0.25">
      <c r="A74" s="14" t="s">
        <v>62</v>
      </c>
      <c r="B74" s="20"/>
      <c r="C74" s="20"/>
      <c r="D74" s="9"/>
      <c r="E74" s="20">
        <f>'Ejecucion '!C73</f>
        <v>0</v>
      </c>
      <c r="F74" s="20">
        <f>'Ejecucion '!D73</f>
        <v>0</v>
      </c>
      <c r="G74" s="20">
        <f>'Ejecucion '!E73</f>
        <v>0</v>
      </c>
      <c r="H74" s="20">
        <f>'Ejecucion '!F73</f>
        <v>0</v>
      </c>
      <c r="I74" s="19">
        <f>'Ejecucion '!G73</f>
        <v>0</v>
      </c>
      <c r="J74" s="19">
        <f>'Ejecucion '!H73</f>
        <v>0</v>
      </c>
      <c r="K74" s="19">
        <f>'Ejecucion '!I73</f>
        <v>0</v>
      </c>
      <c r="L74" s="19">
        <f>'Ejecucion '!J73</f>
        <v>0</v>
      </c>
      <c r="M74" s="19">
        <f>'Ejecucion '!K73</f>
        <v>0</v>
      </c>
      <c r="N74" s="19">
        <f>+'Ejecucion '!L73</f>
        <v>0</v>
      </c>
      <c r="O74" s="9"/>
      <c r="P74" s="19">
        <f>+'Ejecucion '!N73</f>
        <v>0</v>
      </c>
    </row>
    <row r="75" spans="1:16" ht="15" customHeight="1" x14ac:dyDescent="0.25">
      <c r="A75" s="14" t="s">
        <v>63</v>
      </c>
      <c r="B75" s="26"/>
      <c r="C75" s="26"/>
      <c r="D75" s="9"/>
      <c r="E75" s="20">
        <f>'Ejecucion '!C74</f>
        <v>0</v>
      </c>
      <c r="F75" s="20">
        <f>'Ejecucion '!D74</f>
        <v>0</v>
      </c>
      <c r="G75" s="20">
        <f>'Ejecucion '!E74</f>
        <v>0</v>
      </c>
      <c r="H75" s="20">
        <f>'Ejecucion '!F74</f>
        <v>0</v>
      </c>
      <c r="I75" s="19">
        <f>'Ejecucion '!G74</f>
        <v>0</v>
      </c>
      <c r="J75" s="19">
        <f>'Ejecucion '!H74</f>
        <v>0</v>
      </c>
      <c r="K75" s="19">
        <f>'Ejecucion '!I74</f>
        <v>0</v>
      </c>
      <c r="L75" s="19">
        <f>'Ejecucion '!J74</f>
        <v>0</v>
      </c>
      <c r="M75" s="19">
        <f>'Ejecucion '!K74</f>
        <v>0</v>
      </c>
      <c r="N75" s="19">
        <f>+'Ejecucion '!L74</f>
        <v>0</v>
      </c>
      <c r="O75" s="9"/>
      <c r="P75" s="19">
        <f>+'Ejecucion '!N74</f>
        <v>0</v>
      </c>
    </row>
    <row r="76" spans="1:16" ht="15" customHeight="1" x14ac:dyDescent="0.25">
      <c r="A76" s="12" t="s">
        <v>66</v>
      </c>
      <c r="B76" s="27"/>
      <c r="C76" s="13"/>
      <c r="D76" s="13">
        <v>18406877.829999998</v>
      </c>
      <c r="E76" s="19">
        <f>'Ejecucion '!C75</f>
        <v>22327933.600000001</v>
      </c>
      <c r="F76" s="19">
        <f>'Ejecucion '!D75</f>
        <v>43738822</v>
      </c>
      <c r="G76" s="19">
        <f>'Ejecucion '!E75</f>
        <v>0</v>
      </c>
      <c r="H76" s="19">
        <f>'Ejecucion '!F75</f>
        <v>73361692.329999998</v>
      </c>
      <c r="I76" s="19">
        <f>'Ejecucion '!G75</f>
        <v>45653281.390000001</v>
      </c>
      <c r="J76" s="19">
        <f>'Ejecucion '!H75</f>
        <v>0</v>
      </c>
      <c r="K76" s="19">
        <f>'Ejecucion '!I75</f>
        <v>0</v>
      </c>
      <c r="L76" s="19">
        <f>'Ejecucion '!J75</f>
        <v>15155884.91</v>
      </c>
      <c r="M76" s="19">
        <f>'Ejecucion '!K75</f>
        <v>14884897.300000001</v>
      </c>
      <c r="N76" s="19">
        <f>+'Ejecucion '!L75</f>
        <v>84923225.209999993</v>
      </c>
      <c r="O76" s="9"/>
      <c r="P76" s="19">
        <f>+'Ejecucion '!N75</f>
        <v>0</v>
      </c>
    </row>
    <row r="77" spans="1:16" x14ac:dyDescent="0.25">
      <c r="A77" s="12" t="s">
        <v>67</v>
      </c>
      <c r="B77" s="19"/>
      <c r="C77" s="13"/>
      <c r="D77" s="13">
        <v>18406877.829999998</v>
      </c>
      <c r="E77" s="19">
        <f>'Ejecucion '!C76</f>
        <v>22327933.600000001</v>
      </c>
      <c r="F77" s="19">
        <f>'Ejecucion '!D76</f>
        <v>43738822</v>
      </c>
      <c r="G77" s="19">
        <f>'Ejecucion '!E76</f>
        <v>0</v>
      </c>
      <c r="H77" s="19">
        <f>'Ejecucion '!F76</f>
        <v>73361692.329999998</v>
      </c>
      <c r="I77" s="20">
        <f>'Ejecucion '!G76</f>
        <v>45653281.390000001</v>
      </c>
      <c r="J77" s="20">
        <f>'Ejecucion '!H76</f>
        <v>0</v>
      </c>
      <c r="K77" s="20">
        <f>'Ejecucion '!I76</f>
        <v>0</v>
      </c>
      <c r="L77" s="19">
        <f>'Ejecucion '!J76</f>
        <v>15155884.91</v>
      </c>
      <c r="M77" s="19">
        <f>'Ejecucion '!K76</f>
        <v>14884897.300000001</v>
      </c>
      <c r="N77" s="19">
        <f>+'Ejecucion '!L76</f>
        <v>84923225.209999993</v>
      </c>
      <c r="O77" s="9"/>
      <c r="P77" s="19">
        <f>+'Ejecucion '!N76</f>
        <v>0</v>
      </c>
    </row>
    <row r="78" spans="1:16" ht="15" customHeight="1" x14ac:dyDescent="0.25">
      <c r="A78" s="14" t="s">
        <v>68</v>
      </c>
      <c r="B78" s="20"/>
      <c r="C78" s="15"/>
      <c r="D78" s="20">
        <v>18406877.829999998</v>
      </c>
      <c r="E78" s="20">
        <f>'Ejecucion '!C77</f>
        <v>22327933.600000001</v>
      </c>
      <c r="F78" s="20">
        <f>'Ejecucion '!D77</f>
        <v>43738822</v>
      </c>
      <c r="G78" s="20">
        <f>'Ejecucion '!E77</f>
        <v>0</v>
      </c>
      <c r="H78" s="20">
        <f>'Ejecucion '!F77</f>
        <v>73361692.329999998</v>
      </c>
      <c r="I78" s="20">
        <f>'Ejecucion '!G77</f>
        <v>0</v>
      </c>
      <c r="J78" s="20">
        <f>'Ejecucion '!H77</f>
        <v>0</v>
      </c>
      <c r="K78" s="20">
        <f>'Ejecucion '!I77</f>
        <v>0</v>
      </c>
      <c r="L78" s="20">
        <f>'Ejecucion '!J77</f>
        <v>15155884.91</v>
      </c>
      <c r="M78" s="20">
        <f>'Ejecucion '!K77</f>
        <v>14884897.300000001</v>
      </c>
      <c r="N78" s="20">
        <f>+'Ejecucion '!L77</f>
        <v>84923225.209999993</v>
      </c>
      <c r="O78" s="9"/>
      <c r="P78" s="20">
        <f>+'Ejecucion '!N77</f>
        <v>0</v>
      </c>
    </row>
    <row r="79" spans="1:16" ht="15" customHeight="1" x14ac:dyDescent="0.25">
      <c r="A79" s="14" t="s">
        <v>69</v>
      </c>
      <c r="B79" s="20"/>
      <c r="C79" s="15"/>
      <c r="D79" s="9"/>
      <c r="E79" s="20">
        <f>'Ejecucion '!C78</f>
        <v>0</v>
      </c>
      <c r="F79" s="20">
        <f>'Ejecucion '!D78</f>
        <v>0</v>
      </c>
      <c r="G79" s="20">
        <f>'Ejecucion '!E78</f>
        <v>0</v>
      </c>
      <c r="H79" s="20">
        <f>'Ejecucion '!F78</f>
        <v>0</v>
      </c>
      <c r="I79" s="20">
        <f>'Ejecucion '!G78</f>
        <v>0</v>
      </c>
      <c r="J79" s="20">
        <f>'Ejecucion '!H78</f>
        <v>0</v>
      </c>
      <c r="K79" s="20">
        <f>'Ejecucion '!I78</f>
        <v>0</v>
      </c>
      <c r="L79" s="20">
        <f>'Ejecucion '!J78</f>
        <v>0</v>
      </c>
      <c r="M79" s="19">
        <f>'Ejecucion '!K78</f>
        <v>0</v>
      </c>
      <c r="N79" s="19">
        <f>+'Ejecucion '!L78</f>
        <v>0</v>
      </c>
      <c r="O79" s="9"/>
      <c r="P79" s="19">
        <f>+'Ejecucion '!N78</f>
        <v>0</v>
      </c>
    </row>
    <row r="80" spans="1:16" ht="15" customHeight="1" x14ac:dyDescent="0.25">
      <c r="A80" s="12" t="s">
        <v>70</v>
      </c>
      <c r="B80" s="19">
        <v>60000000</v>
      </c>
      <c r="C80" s="13">
        <v>60000000</v>
      </c>
      <c r="D80" s="13">
        <v>23000000</v>
      </c>
      <c r="E80" s="19">
        <f>'Ejecucion '!C79</f>
        <v>0</v>
      </c>
      <c r="F80" s="19">
        <f>'Ejecucion '!D79</f>
        <v>23951961.530000001</v>
      </c>
      <c r="G80" s="19">
        <f>'Ejecucion '!E79</f>
        <v>20000000</v>
      </c>
      <c r="H80" s="19">
        <f>'Ejecucion '!F79</f>
        <v>44491516.200000003</v>
      </c>
      <c r="I80" s="19">
        <f>'Ejecucion '!G79</f>
        <v>2181857.4700000002</v>
      </c>
      <c r="J80" s="19">
        <f>'Ejecucion '!H79</f>
        <v>30000000</v>
      </c>
      <c r="K80" s="19">
        <f>'Ejecucion '!I79</f>
        <v>566313.73</v>
      </c>
      <c r="L80" s="19">
        <f>'Ejecucion '!J79</f>
        <v>10000000</v>
      </c>
      <c r="M80" s="19">
        <f>'Ejecucion '!K79</f>
        <v>20019183.84</v>
      </c>
      <c r="N80" s="19">
        <f>+'Ejecucion '!L79</f>
        <v>30265000</v>
      </c>
      <c r="O80" s="9"/>
      <c r="P80" s="19">
        <f>+'Ejecucion '!N79</f>
        <v>204475832.76999998</v>
      </c>
    </row>
    <row r="81" spans="1:17" ht="15" customHeight="1" x14ac:dyDescent="0.25">
      <c r="A81" s="14" t="s">
        <v>71</v>
      </c>
      <c r="B81" s="20">
        <v>60000000</v>
      </c>
      <c r="C81" s="20">
        <v>60000000</v>
      </c>
      <c r="D81" s="20">
        <v>23000000</v>
      </c>
      <c r="E81" s="20">
        <f>'Ejecucion '!C80</f>
        <v>0</v>
      </c>
      <c r="F81" s="20">
        <f>'Ejecucion '!D80</f>
        <v>23951961.530000001</v>
      </c>
      <c r="G81" s="20">
        <f>'Ejecucion '!E80</f>
        <v>20000000</v>
      </c>
      <c r="H81" s="20">
        <f>'Ejecucion '!F80</f>
        <v>44491516.200000003</v>
      </c>
      <c r="I81" s="20">
        <f>'Ejecucion '!G80</f>
        <v>2181857.4700000002</v>
      </c>
      <c r="J81" s="20">
        <f>'Ejecucion '!H80</f>
        <v>30000000</v>
      </c>
      <c r="K81" s="20">
        <f>'Ejecucion '!I80</f>
        <v>566313.73</v>
      </c>
      <c r="L81" s="20">
        <f>'Ejecucion '!J80</f>
        <v>10000000</v>
      </c>
      <c r="M81" s="20">
        <f>'Ejecucion '!K80</f>
        <v>20019183.84</v>
      </c>
      <c r="N81" s="20">
        <f>+'Ejecucion '!L80</f>
        <v>30265000</v>
      </c>
      <c r="O81" s="9"/>
      <c r="P81" s="20">
        <f>+'Ejecucion '!N80</f>
        <v>204475832.76999998</v>
      </c>
    </row>
    <row r="82" spans="1:17" ht="15" customHeight="1" x14ac:dyDescent="0.25">
      <c r="A82" s="14" t="s">
        <v>72</v>
      </c>
      <c r="B82" s="20"/>
      <c r="C82" s="20"/>
      <c r="D82" s="9"/>
      <c r="E82" s="20">
        <f>'Ejecucion '!C81</f>
        <v>0</v>
      </c>
      <c r="F82" s="20">
        <f>'Ejecucion '!D81</f>
        <v>0</v>
      </c>
      <c r="G82" s="20">
        <f>'Ejecucion '!E81</f>
        <v>0</v>
      </c>
      <c r="H82" s="20">
        <f>'Ejecucion '!F81</f>
        <v>0</v>
      </c>
      <c r="I82" s="19">
        <f>'Ejecucion '!G81</f>
        <v>0</v>
      </c>
      <c r="J82" s="19">
        <f>'Ejecucion '!H81</f>
        <v>0</v>
      </c>
      <c r="K82" s="19">
        <f>'Ejecucion '!I81</f>
        <v>0</v>
      </c>
      <c r="L82" s="19">
        <f>'Ejecucion '!J81</f>
        <v>0</v>
      </c>
      <c r="M82" s="19">
        <f>'Ejecucion '!K81</f>
        <v>0</v>
      </c>
      <c r="N82" s="19">
        <f>+'Ejecucion '!L81</f>
        <v>0</v>
      </c>
      <c r="O82" s="9"/>
      <c r="P82" s="19">
        <f>+'Ejecucion '!N81</f>
        <v>0</v>
      </c>
    </row>
    <row r="83" spans="1:17" ht="15" customHeight="1" x14ac:dyDescent="0.25">
      <c r="A83" s="12" t="s">
        <v>73</v>
      </c>
      <c r="B83" s="17"/>
      <c r="C83" s="13"/>
      <c r="D83" s="9"/>
      <c r="E83" s="20">
        <f>'Ejecucion '!C82</f>
        <v>0</v>
      </c>
      <c r="F83" s="20">
        <f>'Ejecucion '!D82</f>
        <v>0</v>
      </c>
      <c r="G83" s="20">
        <f>'Ejecucion '!E82</f>
        <v>0</v>
      </c>
      <c r="H83" s="20">
        <f>'Ejecucion '!F82</f>
        <v>0</v>
      </c>
      <c r="I83" s="19">
        <f>'Ejecucion '!G82</f>
        <v>0</v>
      </c>
      <c r="J83" s="19">
        <f>'Ejecucion '!H82</f>
        <v>0</v>
      </c>
      <c r="K83" s="19">
        <f>'Ejecucion '!I82</f>
        <v>0</v>
      </c>
      <c r="L83" s="19">
        <f>'Ejecucion '!J82</f>
        <v>0</v>
      </c>
      <c r="M83" s="19">
        <f>'Ejecucion '!K82</f>
        <v>0</v>
      </c>
      <c r="N83" s="19">
        <f>+'Ejecucion '!L82</f>
        <v>0</v>
      </c>
      <c r="O83" s="9"/>
      <c r="P83" s="19">
        <f>+'Ejecucion '!N82</f>
        <v>0</v>
      </c>
    </row>
    <row r="84" spans="1:17" ht="15" customHeight="1" x14ac:dyDescent="0.25">
      <c r="A84" s="14" t="s">
        <v>74</v>
      </c>
      <c r="B84" s="16"/>
      <c r="C84" s="15"/>
      <c r="D84" s="9"/>
      <c r="E84" s="20">
        <f>'Ejecucion '!C83</f>
        <v>0</v>
      </c>
      <c r="F84" s="20">
        <f>'Ejecucion '!D83</f>
        <v>0</v>
      </c>
      <c r="G84" s="20">
        <f>'Ejecucion '!E83</f>
        <v>0</v>
      </c>
      <c r="H84" s="20">
        <f>'Ejecucion '!F83</f>
        <v>0</v>
      </c>
      <c r="I84" s="19">
        <f>'Ejecucion '!G83</f>
        <v>0</v>
      </c>
      <c r="J84" s="19">
        <f>'Ejecucion '!H83</f>
        <v>0</v>
      </c>
      <c r="K84" s="19">
        <f>'Ejecucion '!I83</f>
        <v>0</v>
      </c>
      <c r="L84" s="19">
        <f>'Ejecucion '!J83</f>
        <v>0</v>
      </c>
      <c r="M84" s="19">
        <f>'Ejecucion '!K83</f>
        <v>0</v>
      </c>
      <c r="N84" s="19">
        <f>+'Ejecucion '!L83</f>
        <v>0</v>
      </c>
      <c r="O84" s="9"/>
      <c r="P84" s="19">
        <f>+'Ejecucion '!N83</f>
        <v>0</v>
      </c>
    </row>
    <row r="85" spans="1:17" ht="15" customHeight="1" x14ac:dyDescent="0.25">
      <c r="A85" s="22" t="s">
        <v>64</v>
      </c>
      <c r="B85" s="28">
        <v>1300000000</v>
      </c>
      <c r="C85" s="21">
        <f>+C12+C18+C28+C38+C54+C72+C80</f>
        <v>2240141938.0040002</v>
      </c>
      <c r="D85" s="21">
        <f>+'Ejecucion '!B84</f>
        <v>150453643.90000001</v>
      </c>
      <c r="E85" s="21">
        <f>'Ejecucion '!C84</f>
        <v>142330062.06</v>
      </c>
      <c r="F85" s="21">
        <f>'Ejecucion '!D84</f>
        <v>312899466.25999999</v>
      </c>
      <c r="G85" s="21">
        <f>'Ejecucion '!E84</f>
        <v>178433858.25999999</v>
      </c>
      <c r="H85" s="21">
        <f>'Ejecucion '!F84</f>
        <v>343666913.19</v>
      </c>
      <c r="I85" s="21">
        <f>'Ejecucion '!G84</f>
        <v>267485416.18999997</v>
      </c>
      <c r="J85" s="21">
        <f>'Ejecucion '!H84</f>
        <v>288492074.59000003</v>
      </c>
      <c r="K85" s="21">
        <f>'Ejecucion '!I84</f>
        <v>114773024.95</v>
      </c>
      <c r="L85" s="21">
        <f>'Ejecucion '!J84</f>
        <v>206072385.28</v>
      </c>
      <c r="M85" s="21">
        <f>'Ejecucion '!K84</f>
        <v>204993631.97999999</v>
      </c>
      <c r="N85" s="21">
        <f>'Ejecucion '!L84</f>
        <v>299130955.96999997</v>
      </c>
      <c r="O85" s="21">
        <f>'Ejecucion '!M84</f>
        <v>0</v>
      </c>
      <c r="P85" s="21">
        <f>'Ejecucion '!N84</f>
        <v>2190278818.0599999</v>
      </c>
      <c r="Q85" s="1"/>
    </row>
    <row r="86" spans="1:17" ht="15" customHeight="1" x14ac:dyDescent="0.25">
      <c r="A86" s="29" t="s">
        <v>96</v>
      </c>
      <c r="B86" s="1"/>
      <c r="C86" s="1"/>
      <c r="E86" s="15"/>
    </row>
    <row r="87" spans="1:17" ht="15" customHeight="1" x14ac:dyDescent="0.25">
      <c r="C87" s="34"/>
      <c r="D87" s="1"/>
      <c r="E87" s="1"/>
      <c r="P87" s="34"/>
    </row>
    <row r="88" spans="1:17" ht="15" customHeight="1" x14ac:dyDescent="0.25">
      <c r="C88" s="34"/>
      <c r="D88" s="1"/>
      <c r="P88" s="1"/>
    </row>
    <row r="89" spans="1:17" ht="18" customHeight="1" x14ac:dyDescent="0.25">
      <c r="B89" s="1"/>
      <c r="C89" s="33"/>
      <c r="D89" s="43"/>
      <c r="P89" s="34"/>
    </row>
    <row r="90" spans="1:17" ht="18" customHeight="1" x14ac:dyDescent="0.25">
      <c r="D90" s="44"/>
      <c r="P90" s="1"/>
    </row>
    <row r="91" spans="1:17" ht="18" customHeight="1" x14ac:dyDescent="0.25">
      <c r="A91" s="51"/>
      <c r="F91" s="45"/>
      <c r="G91" s="45"/>
      <c r="H91" s="45"/>
      <c r="L91" s="64"/>
      <c r="M91" s="64"/>
      <c r="N91" s="64"/>
    </row>
    <row r="92" spans="1:17" ht="18" customHeight="1" x14ac:dyDescent="0.25">
      <c r="A92" s="51"/>
      <c r="C92" s="45"/>
      <c r="D92" s="45"/>
      <c r="E92" s="45"/>
      <c r="F92" s="4"/>
      <c r="G92" s="4"/>
      <c r="I92" s="4"/>
      <c r="J92" s="4"/>
      <c r="K92" s="45"/>
      <c r="L92" s="4"/>
      <c r="M92" s="4"/>
      <c r="N92" s="1"/>
      <c r="O92" s="4"/>
      <c r="P92" s="4"/>
    </row>
    <row r="93" spans="1:17" ht="18" customHeight="1" x14ac:dyDescent="0.25">
      <c r="A93" s="53"/>
      <c r="F93" s="4"/>
      <c r="G93" s="4"/>
      <c r="I93" s="4"/>
      <c r="J93" s="4"/>
      <c r="L93" s="4"/>
      <c r="M93" s="4"/>
      <c r="N93" s="1"/>
      <c r="O93" s="4"/>
    </row>
    <row r="94" spans="1:17" ht="18" customHeight="1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7" ht="18" customHeight="1" x14ac:dyDescent="0.25">
      <c r="A95" s="39"/>
      <c r="F95" s="48"/>
      <c r="G95" s="48"/>
      <c r="H95" s="48"/>
      <c r="I95" s="5"/>
      <c r="J95" s="5"/>
      <c r="K95" s="65"/>
      <c r="L95" s="65"/>
      <c r="M95" s="65"/>
      <c r="N95" s="65"/>
      <c r="O95" s="65"/>
      <c r="P95" s="65"/>
    </row>
    <row r="96" spans="1:17" ht="18" customHeight="1" x14ac:dyDescent="0.25">
      <c r="A96" s="49"/>
      <c r="H96"/>
      <c r="I96" s="42"/>
      <c r="J96" s="42"/>
      <c r="K96" s="58"/>
      <c r="L96" s="58"/>
      <c r="M96" s="58"/>
      <c r="N96" s="58"/>
      <c r="O96" s="58"/>
      <c r="P96" s="58"/>
    </row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</sheetData>
  <mergeCells count="12">
    <mergeCell ref="L91:N91"/>
    <mergeCell ref="K96:P96"/>
    <mergeCell ref="K95:P9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 verticalCentered="1"/>
  <pageMargins left="0" right="0.11811023622047245" top="0" bottom="0" header="0.11811023622047245" footer="0"/>
  <pageSetup scale="3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P1 Presupuesto Aprobado-Ejec</vt:lpstr>
      <vt:lpstr>'Ejecucion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Junior Gonzalo Disla Peralta</cp:lastModifiedBy>
  <cp:lastPrinted>2024-12-14T15:40:09Z</cp:lastPrinted>
  <dcterms:created xsi:type="dcterms:W3CDTF">2021-07-29T18:58:50Z</dcterms:created>
  <dcterms:modified xsi:type="dcterms:W3CDTF">2024-12-17T19:58:21Z</dcterms:modified>
</cp:coreProperties>
</file>