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Z:\PPP\PPP - Seguimiento Plan Operativo Anual (POA)\2025\"/>
    </mc:Choice>
  </mc:AlternateContent>
  <xr:revisionPtr revIDLastSave="0" documentId="13_ncr:1_{128446FC-53C5-48E9-B610-DA8E40AF50DB}" xr6:coauthVersionLast="47" xr6:coauthVersionMax="47" xr10:uidLastSave="{00000000-0000-0000-0000-000000000000}"/>
  <bookViews>
    <workbookView xWindow="-120" yWindow="-120" windowWidth="24240" windowHeight="13140" xr2:uid="{3141DCB9-6F98-4EED-9C7B-95F29494A21E}"/>
  </bookViews>
  <sheets>
    <sheet name="Presentación" sheetId="1" r:id="rId1"/>
    <sheet name="Introducción" sheetId="2" r:id="rId2"/>
    <sheet name="Contenido" sheetId="20" r:id="rId3"/>
    <sheet name="Comunicaciones" sheetId="3" r:id="rId4"/>
    <sheet name="NSSS" sheetId="4" r:id="rId5"/>
    <sheet name="Planificación" sheetId="18" r:id="rId6"/>
    <sheet name="Seguridad Militar" sheetId="6" r:id="rId7"/>
    <sheet name="TIC" sheetId="7" r:id="rId8"/>
    <sheet name="Juridica" sheetId="8" r:id="rId9"/>
    <sheet name="DAF" sheetId="15" r:id="rId10"/>
    <sheet name="Agropecuaria" sheetId="17" r:id="rId11"/>
    <sheet name="Logística" sheetId="16" r:id="rId12"/>
    <sheet name="Comercialización" sheetId="10" r:id="rId13"/>
    <sheet name="Programas" sheetId="11" r:id="rId14"/>
    <sheet name="Recursos Humanos" sheetId="12" r:id="rId15"/>
    <sheet name="Dirección Ejecutiva" sheetId="13" r:id="rId16"/>
    <sheet name="OAI" sheetId="14" r:id="rId17"/>
  </sheets>
  <definedNames>
    <definedName name="___xlfn_IFERROR" localSheetId="12">#REF!</definedName>
    <definedName name="___xlfn_IFERROR" localSheetId="2">#REF!</definedName>
    <definedName name="___xlfn_IFERROR" localSheetId="9">#REF!</definedName>
    <definedName name="___xlfn_IFERROR" localSheetId="8">#REF!</definedName>
    <definedName name="___xlfn_IFERROR" localSheetId="11">#REF!</definedName>
    <definedName name="___xlfn_IFERROR" localSheetId="5">#REF!</definedName>
    <definedName name="___xlfn_IFERROR" localSheetId="0">#REF!</definedName>
    <definedName name="___xlfn_IFERROR" localSheetId="14">#REF!</definedName>
    <definedName name="___xlfn_IFERROR">#REF!</definedName>
    <definedName name="__xlfn_IFERROR" localSheetId="12">#REF!</definedName>
    <definedName name="__xlfn_IFERROR" localSheetId="9">#REF!</definedName>
    <definedName name="__xlfn_IFERROR" localSheetId="8">#REF!</definedName>
    <definedName name="__xlfn_IFERROR" localSheetId="11">#REF!</definedName>
    <definedName name="__xlfn_IFERROR" localSheetId="5">#REF!</definedName>
    <definedName name="__xlfn_IFERROR" localSheetId="0">#REF!</definedName>
    <definedName name="__xlfn_IFERROR" localSheetId="14">#REF!</definedName>
    <definedName name="__xlfn_IFERROR">#REF!</definedName>
    <definedName name="_xlnm.Print_Area" localSheetId="10">Agropecuaria!$A$1:$P$40</definedName>
    <definedName name="_xlnm.Print_Area" localSheetId="12">Comercialización!$A$7:$P$20</definedName>
    <definedName name="_xlnm.Print_Area" localSheetId="3">Comunicaciones!$A$1:$AJ$21</definedName>
    <definedName name="_xlnm.Print_Area" localSheetId="2">Contenido!$A$1:$A$28</definedName>
    <definedName name="_xlnm.Print_Area" localSheetId="9">DAF!$A$2:$P$28</definedName>
    <definedName name="_xlnm.Print_Area" localSheetId="15">'Dirección Ejecutiva'!$A$1:$AJ$18</definedName>
    <definedName name="_xlnm.Print_Area" localSheetId="1">Introducción!$A$1:$I$46</definedName>
    <definedName name="_xlnm.Print_Area" localSheetId="8">Juridica!$A$1:$P$20</definedName>
    <definedName name="_xlnm.Print_Area" localSheetId="11">Logística!$A$1:$P$18</definedName>
    <definedName name="_xlnm.Print_Area" localSheetId="16">OAI!$A$1:$AJ$17</definedName>
    <definedName name="_xlnm.Print_Area" localSheetId="5">Planificación!$A$1:$AJ$19</definedName>
    <definedName name="_xlnm.Print_Area" localSheetId="0">Presentación!$A$1:$J$62</definedName>
    <definedName name="_xlnm.Print_Area" localSheetId="13">Programas!$A$1:$P$22</definedName>
    <definedName name="_xlnm.Print_Area" localSheetId="14">'Recursos Humanos'!$A$6:$P$34</definedName>
    <definedName name="_xlnm.Print_Area" localSheetId="6">'Seguridad Militar'!$A$1:$P$19</definedName>
    <definedName name="_xlnm.Print_Area" localSheetId="7">TIC!$A$1:$AJ$24</definedName>
    <definedName name="pfgdfg" localSheetId="12">#REF!</definedName>
    <definedName name="pfgdfg" localSheetId="2">#REF!</definedName>
    <definedName name="pfgdfg" localSheetId="9">#REF!</definedName>
    <definedName name="pfgdfg" localSheetId="1">#REF!</definedName>
    <definedName name="pfgdfg" localSheetId="8">#REF!</definedName>
    <definedName name="pfgdfg" localSheetId="11">#REF!</definedName>
    <definedName name="pfgdfg" localSheetId="5">#REF!</definedName>
    <definedName name="pfgdfg" localSheetId="0">#REF!</definedName>
    <definedName name="pfgdfg" localSheetId="14">#REF!</definedName>
    <definedName name="pfgdfg">#REF!</definedName>
    <definedName name="_xlnm.Print_Titles" localSheetId="10">Agropecuaria!$14:$15</definedName>
    <definedName name="_xlnm.Print_Titles" localSheetId="12">Comercialización!$15:$16</definedName>
    <definedName name="_xlnm.Print_Titles" localSheetId="9">DAF!$15:$16</definedName>
    <definedName name="_xlnm.Print_Titles" localSheetId="11">Logística!$13:$14</definedName>
    <definedName name="_xlnm.Print_Titles" localSheetId="4">NSSS!$16:$17</definedName>
    <definedName name="_xlnm.Print_Titles" localSheetId="13">Programas!$13:$14</definedName>
    <definedName name="_xlnm.Print_Titles" localSheetId="14">'Recursos Humanos'!$13:$14</definedName>
    <definedName name="_xlnm.Print_Titles" localSheetId="6">'Seguridad Militar'!$13:$14</definedName>
    <definedName name="_xlnm.Print_Titles" localSheetId="7">TIC!$13:$14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38" i="18" l="1"/>
  <c r="E38" i="18" s="1"/>
  <c r="AI38" i="18"/>
  <c r="AE38" i="18"/>
  <c r="J38" i="18" s="1"/>
  <c r="AA38" i="18"/>
  <c r="W38" i="18"/>
  <c r="H38" i="18" s="1"/>
  <c r="K38" i="18"/>
  <c r="I38" i="18"/>
  <c r="AI37" i="18"/>
  <c r="K37" i="18" s="1"/>
  <c r="AE37" i="18"/>
  <c r="J37" i="18" s="1"/>
  <c r="AA37" i="18"/>
  <c r="W37" i="18"/>
  <c r="I37" i="18"/>
  <c r="H37" i="18"/>
  <c r="AJ36" i="18"/>
  <c r="E36" i="18" s="1"/>
  <c r="AI36" i="18"/>
  <c r="K36" i="18" s="1"/>
  <c r="AE36" i="18"/>
  <c r="J36" i="18" s="1"/>
  <c r="AA36" i="18"/>
  <c r="W36" i="18"/>
  <c r="I36" i="18"/>
  <c r="H36" i="18"/>
  <c r="AI35" i="18"/>
  <c r="K35" i="18" s="1"/>
  <c r="AE35" i="18"/>
  <c r="J35" i="18" s="1"/>
  <c r="AA35" i="18"/>
  <c r="W35" i="18"/>
  <c r="I35" i="18"/>
  <c r="H35" i="18"/>
  <c r="AJ34" i="18"/>
  <c r="E34" i="18" s="1"/>
  <c r="AI34" i="18"/>
  <c r="AE34" i="18"/>
  <c r="J34" i="18" s="1"/>
  <c r="AA34" i="18"/>
  <c r="I34" i="18" s="1"/>
  <c r="W34" i="18"/>
  <c r="H34" i="18" s="1"/>
  <c r="K34" i="18"/>
  <c r="AI33" i="18"/>
  <c r="K33" i="18" s="1"/>
  <c r="AE33" i="18"/>
  <c r="J33" i="18" s="1"/>
  <c r="AA33" i="18"/>
  <c r="W33" i="18"/>
  <c r="H33" i="18" s="1"/>
  <c r="I33" i="18"/>
  <c r="AI32" i="18"/>
  <c r="K32" i="18" s="1"/>
  <c r="AE32" i="18"/>
  <c r="J32" i="18" s="1"/>
  <c r="AA32" i="18"/>
  <c r="I32" i="18" s="1"/>
  <c r="W32" i="18"/>
  <c r="H32" i="18" s="1"/>
  <c r="AI31" i="18"/>
  <c r="AE31" i="18"/>
  <c r="AA31" i="18"/>
  <c r="I31" i="18" s="1"/>
  <c r="W31" i="18"/>
  <c r="H31" i="18" s="1"/>
  <c r="K31" i="18"/>
  <c r="J31" i="18"/>
  <c r="AJ30" i="18"/>
  <c r="E30" i="18" s="1"/>
  <c r="AI30" i="18"/>
  <c r="AE30" i="18"/>
  <c r="AA30" i="18"/>
  <c r="W30" i="18"/>
  <c r="K30" i="18"/>
  <c r="J30" i="18"/>
  <c r="I30" i="18"/>
  <c r="H30" i="18"/>
  <c r="AI29" i="18"/>
  <c r="K29" i="18" s="1"/>
  <c r="AE29" i="18"/>
  <c r="AJ29" i="18" s="1"/>
  <c r="E29" i="18" s="1"/>
  <c r="AA29" i="18"/>
  <c r="W29" i="18"/>
  <c r="I29" i="18"/>
  <c r="H29" i="18"/>
  <c r="AJ28" i="18"/>
  <c r="E28" i="18" s="1"/>
  <c r="AI28" i="18"/>
  <c r="AE28" i="18"/>
  <c r="J28" i="18" s="1"/>
  <c r="AA28" i="18"/>
  <c r="I28" i="18" s="1"/>
  <c r="W28" i="18"/>
  <c r="H28" i="18" s="1"/>
  <c r="K28" i="18"/>
  <c r="AI27" i="18"/>
  <c r="K27" i="18" s="1"/>
  <c r="AE27" i="18"/>
  <c r="AJ27" i="18" s="1"/>
  <c r="E27" i="18" s="1"/>
  <c r="AA27" i="18"/>
  <c r="I27" i="18" s="1"/>
  <c r="W27" i="18"/>
  <c r="H27" i="18" s="1"/>
  <c r="AI26" i="18"/>
  <c r="K26" i="18" s="1"/>
  <c r="AE26" i="18"/>
  <c r="J26" i="18" s="1"/>
  <c r="AA26" i="18"/>
  <c r="I26" i="18" s="1"/>
  <c r="W26" i="18"/>
  <c r="H26" i="18" s="1"/>
  <c r="AI25" i="18"/>
  <c r="AE25" i="18"/>
  <c r="AA25" i="18"/>
  <c r="I25" i="18" s="1"/>
  <c r="W25" i="18"/>
  <c r="H25" i="18" s="1"/>
  <c r="K25" i="18"/>
  <c r="J25" i="18"/>
  <c r="AJ24" i="18"/>
  <c r="E24" i="18" s="1"/>
  <c r="AI24" i="18"/>
  <c r="AE24" i="18"/>
  <c r="AA24" i="18"/>
  <c r="W24" i="18"/>
  <c r="K24" i="18"/>
  <c r="J24" i="18"/>
  <c r="I24" i="18"/>
  <c r="H24" i="18"/>
  <c r="AI23" i="18"/>
  <c r="K23" i="18" s="1"/>
  <c r="AE23" i="18"/>
  <c r="AJ23" i="18" s="1"/>
  <c r="E23" i="18" s="1"/>
  <c r="AA23" i="18"/>
  <c r="W23" i="18"/>
  <c r="I23" i="18"/>
  <c r="H23" i="18"/>
  <c r="AJ22" i="18"/>
  <c r="E22" i="18" s="1"/>
  <c r="AI22" i="18"/>
  <c r="AE22" i="18"/>
  <c r="J22" i="18" s="1"/>
  <c r="AA22" i="18"/>
  <c r="I22" i="18" s="1"/>
  <c r="W22" i="18"/>
  <c r="H22" i="18" s="1"/>
  <c r="K22" i="18"/>
  <c r="AI21" i="18"/>
  <c r="K21" i="18" s="1"/>
  <c r="AE21" i="18"/>
  <c r="J21" i="18" s="1"/>
  <c r="AA21" i="18"/>
  <c r="I21" i="18" s="1"/>
  <c r="W21" i="18"/>
  <c r="H21" i="18" s="1"/>
  <c r="AI20" i="18"/>
  <c r="K20" i="18" s="1"/>
  <c r="AE20" i="18"/>
  <c r="J20" i="18" s="1"/>
  <c r="AA20" i="18"/>
  <c r="I20" i="18" s="1"/>
  <c r="W20" i="18"/>
  <c r="H20" i="18" s="1"/>
  <c r="AI19" i="18"/>
  <c r="AE19" i="18"/>
  <c r="AA19" i="18"/>
  <c r="I19" i="18" s="1"/>
  <c r="W19" i="18"/>
  <c r="H19" i="18" s="1"/>
  <c r="K19" i="18"/>
  <c r="J19" i="18"/>
  <c r="AJ18" i="18"/>
  <c r="E18" i="18" s="1"/>
  <c r="AI18" i="18"/>
  <c r="AE18" i="18"/>
  <c r="AA18" i="18"/>
  <c r="W18" i="18"/>
  <c r="K18" i="18"/>
  <c r="J18" i="18"/>
  <c r="I18" i="18"/>
  <c r="H18" i="18"/>
  <c r="AI17" i="18"/>
  <c r="K17" i="18" s="1"/>
  <c r="AE17" i="18"/>
  <c r="AJ17" i="18" s="1"/>
  <c r="E17" i="18" s="1"/>
  <c r="AA17" i="18"/>
  <c r="W17" i="18"/>
  <c r="I17" i="18"/>
  <c r="H17" i="18"/>
  <c r="AJ16" i="18"/>
  <c r="E16" i="18" s="1"/>
  <c r="AI16" i="18"/>
  <c r="AE16" i="18"/>
  <c r="J16" i="18" s="1"/>
  <c r="AA16" i="18"/>
  <c r="I16" i="18" s="1"/>
  <c r="W16" i="18"/>
  <c r="H16" i="18" s="1"/>
  <c r="K16" i="18"/>
  <c r="AI15" i="18"/>
  <c r="K15" i="18" s="1"/>
  <c r="AE15" i="18"/>
  <c r="J15" i="18" s="1"/>
  <c r="AA15" i="18"/>
  <c r="I15" i="18" s="1"/>
  <c r="W15" i="18"/>
  <c r="H15" i="18" s="1"/>
  <c r="AI29" i="17"/>
  <c r="AE29" i="17"/>
  <c r="AA29" i="17"/>
  <c r="W29" i="17"/>
  <c r="AI28" i="17"/>
  <c r="AE28" i="17"/>
  <c r="AJ28" i="17" s="1"/>
  <c r="AA28" i="17"/>
  <c r="W28" i="17"/>
  <c r="AI27" i="17"/>
  <c r="AJ27" i="17" s="1"/>
  <c r="AE27" i="17"/>
  <c r="AA27" i="17"/>
  <c r="W27" i="17"/>
  <c r="AI26" i="17"/>
  <c r="AJ26" i="17" s="1"/>
  <c r="AE26" i="17"/>
  <c r="AA26" i="17"/>
  <c r="W26" i="17"/>
  <c r="AI25" i="17"/>
  <c r="AJ25" i="17" s="1"/>
  <c r="AE25" i="17"/>
  <c r="AA25" i="17"/>
  <c r="W25" i="17"/>
  <c r="AI24" i="17"/>
  <c r="AJ24" i="17" s="1"/>
  <c r="AE24" i="17"/>
  <c r="AA24" i="17"/>
  <c r="W24" i="17"/>
  <c r="AI23" i="17"/>
  <c r="AE23" i="17"/>
  <c r="AJ23" i="17" s="1"/>
  <c r="AA23" i="17"/>
  <c r="W23" i="17"/>
  <c r="AI22" i="17"/>
  <c r="AJ22" i="17" s="1"/>
  <c r="AE22" i="17"/>
  <c r="AA22" i="17"/>
  <c r="W22" i="17"/>
  <c r="AJ21" i="17"/>
  <c r="AI21" i="17"/>
  <c r="AE21" i="17"/>
  <c r="AA21" i="17"/>
  <c r="W21" i="17"/>
  <c r="AI20" i="17"/>
  <c r="AJ20" i="17" s="1"/>
  <c r="AE20" i="17"/>
  <c r="AA20" i="17"/>
  <c r="W20" i="17"/>
  <c r="AI19" i="17"/>
  <c r="AJ19" i="17" s="1"/>
  <c r="AE19" i="17"/>
  <c r="AA19" i="17"/>
  <c r="W19" i="17"/>
  <c r="AI18" i="17"/>
  <c r="AJ18" i="17" s="1"/>
  <c r="AE18" i="17"/>
  <c r="AA18" i="17"/>
  <c r="W18" i="17"/>
  <c r="AI17" i="17"/>
  <c r="AJ17" i="17" s="1"/>
  <c r="AE17" i="17"/>
  <c r="AA17" i="17"/>
  <c r="W17" i="17"/>
  <c r="AI16" i="17"/>
  <c r="AJ16" i="17" s="1"/>
  <c r="AE16" i="17"/>
  <c r="AA16" i="17"/>
  <c r="W16" i="17"/>
  <c r="AI18" i="16"/>
  <c r="K18" i="16" s="1"/>
  <c r="AE18" i="16"/>
  <c r="AJ18" i="16" s="1"/>
  <c r="E18" i="16" s="1"/>
  <c r="AA18" i="16"/>
  <c r="I18" i="16" s="1"/>
  <c r="W18" i="16"/>
  <c r="H18" i="16" s="1"/>
  <c r="AI17" i="16"/>
  <c r="K17" i="16" s="1"/>
  <c r="AE17" i="16"/>
  <c r="J17" i="16" s="1"/>
  <c r="AA17" i="16"/>
  <c r="I17" i="16" s="1"/>
  <c r="W17" i="16"/>
  <c r="H17" i="16" s="1"/>
  <c r="AI16" i="16"/>
  <c r="K16" i="16" s="1"/>
  <c r="AE16" i="16"/>
  <c r="AA16" i="16"/>
  <c r="I16" i="16" s="1"/>
  <c r="W16" i="16"/>
  <c r="H16" i="16" s="1"/>
  <c r="J16" i="16"/>
  <c r="AI15" i="16"/>
  <c r="AE15" i="16"/>
  <c r="AA15" i="16"/>
  <c r="W15" i="16"/>
  <c r="AJ15" i="16" s="1"/>
  <c r="E15" i="16" s="1"/>
  <c r="K15" i="16"/>
  <c r="J15" i="16"/>
  <c r="I15" i="16"/>
  <c r="H15" i="16"/>
  <c r="AJ37" i="18" l="1"/>
  <c r="E37" i="18" s="1"/>
  <c r="AJ15" i="18"/>
  <c r="E15" i="18" s="1"/>
  <c r="AJ33" i="18"/>
  <c r="E33" i="18" s="1"/>
  <c r="J17" i="18"/>
  <c r="AJ20" i="18"/>
  <c r="E20" i="18" s="1"/>
  <c r="J23" i="18"/>
  <c r="AJ26" i="18"/>
  <c r="E26" i="18" s="1"/>
  <c r="J29" i="18"/>
  <c r="AJ32" i="18"/>
  <c r="E32" i="18" s="1"/>
  <c r="AJ19" i="18"/>
  <c r="E19" i="18" s="1"/>
  <c r="AJ25" i="18"/>
  <c r="E25" i="18" s="1"/>
  <c r="AJ31" i="18"/>
  <c r="E31" i="18" s="1"/>
  <c r="AJ21" i="18"/>
  <c r="E21" i="18" s="1"/>
  <c r="J27" i="18"/>
  <c r="AJ35" i="18"/>
  <c r="E35" i="18" s="1"/>
  <c r="AJ17" i="16"/>
  <c r="E17" i="16" s="1"/>
  <c r="AJ16" i="16"/>
  <c r="E16" i="16" s="1"/>
  <c r="J18" i="16"/>
  <c r="AJ28" i="15" l="1"/>
  <c r="E28" i="15" s="1"/>
  <c r="AI28" i="15"/>
  <c r="K28" i="15" s="1"/>
  <c r="AE28" i="15"/>
  <c r="J28" i="15" s="1"/>
  <c r="AA28" i="15"/>
  <c r="I28" i="15" s="1"/>
  <c r="W28" i="15"/>
  <c r="H28" i="15" s="1"/>
  <c r="AJ27" i="15"/>
  <c r="E27" i="15" s="1"/>
  <c r="AI27" i="15"/>
  <c r="AE27" i="15"/>
  <c r="J27" i="15" s="1"/>
  <c r="AA27" i="15"/>
  <c r="I27" i="15" s="1"/>
  <c r="W27" i="15"/>
  <c r="H27" i="15" s="1"/>
  <c r="K27" i="15"/>
  <c r="AJ26" i="15"/>
  <c r="E26" i="15" s="1"/>
  <c r="AI26" i="15"/>
  <c r="AE26" i="15"/>
  <c r="AA26" i="15"/>
  <c r="W26" i="15"/>
  <c r="H26" i="15" s="1"/>
  <c r="K26" i="15"/>
  <c r="J26" i="15"/>
  <c r="I26" i="15"/>
  <c r="AI25" i="15"/>
  <c r="AE25" i="15"/>
  <c r="AA25" i="15"/>
  <c r="W25" i="15"/>
  <c r="AJ25" i="15" s="1"/>
  <c r="E25" i="15" s="1"/>
  <c r="K25" i="15"/>
  <c r="J25" i="15"/>
  <c r="I25" i="15"/>
  <c r="H25" i="15"/>
  <c r="AJ24" i="15"/>
  <c r="E24" i="15" s="1"/>
  <c r="AI24" i="15"/>
  <c r="AE24" i="15"/>
  <c r="AA24" i="15"/>
  <c r="W24" i="15"/>
  <c r="K24" i="15"/>
  <c r="J24" i="15"/>
  <c r="I24" i="15"/>
  <c r="H24" i="15"/>
  <c r="AJ23" i="15"/>
  <c r="E23" i="15" s="1"/>
  <c r="AI23" i="15"/>
  <c r="K23" i="15" s="1"/>
  <c r="AE23" i="15"/>
  <c r="J23" i="15" s="1"/>
  <c r="AA23" i="15"/>
  <c r="W23" i="15"/>
  <c r="I23" i="15"/>
  <c r="H23" i="15"/>
  <c r="AI22" i="15"/>
  <c r="K22" i="15" s="1"/>
  <c r="AE22" i="15"/>
  <c r="J22" i="15" s="1"/>
  <c r="AA22" i="15"/>
  <c r="I22" i="15" s="1"/>
  <c r="W22" i="15"/>
  <c r="AJ22" i="15" s="1"/>
  <c r="E22" i="15" s="1"/>
  <c r="AI21" i="15"/>
  <c r="AE21" i="15"/>
  <c r="AA21" i="15"/>
  <c r="I21" i="15" s="1"/>
  <c r="W21" i="15"/>
  <c r="AJ21" i="15" s="1"/>
  <c r="E21" i="15" s="1"/>
  <c r="K21" i="15"/>
  <c r="J21" i="15"/>
  <c r="AI20" i="15"/>
  <c r="AE20" i="15"/>
  <c r="AA20" i="15"/>
  <c r="W20" i="15"/>
  <c r="AJ20" i="15" s="1"/>
  <c r="E20" i="15" s="1"/>
  <c r="K20" i="15"/>
  <c r="J20" i="15"/>
  <c r="I20" i="15"/>
  <c r="H20" i="15"/>
  <c r="AI19" i="15"/>
  <c r="AE19" i="15"/>
  <c r="AA19" i="15"/>
  <c r="W19" i="15"/>
  <c r="AJ19" i="15" s="1"/>
  <c r="E19" i="15" s="1"/>
  <c r="K19" i="15"/>
  <c r="J19" i="15"/>
  <c r="I19" i="15"/>
  <c r="H19" i="15"/>
  <c r="AI18" i="15"/>
  <c r="K18" i="15" s="1"/>
  <c r="E18" i="15" s="1"/>
  <c r="AE18" i="15"/>
  <c r="AA18" i="15"/>
  <c r="W18" i="15"/>
  <c r="J18" i="15"/>
  <c r="I18" i="15"/>
  <c r="H18" i="15"/>
  <c r="AI17" i="15"/>
  <c r="AE17" i="15"/>
  <c r="AA17" i="15"/>
  <c r="AJ17" i="15" s="1"/>
  <c r="W17" i="15"/>
  <c r="E17" i="15"/>
  <c r="AI17" i="14"/>
  <c r="K17" i="14" s="1"/>
  <c r="AE17" i="14"/>
  <c r="J17" i="14" s="1"/>
  <c r="AA17" i="14"/>
  <c r="I17" i="14" s="1"/>
  <c r="W17" i="14"/>
  <c r="AJ17" i="14" s="1"/>
  <c r="E17" i="14" s="1"/>
  <c r="AJ16" i="14"/>
  <c r="E16" i="14" s="1"/>
  <c r="AI16" i="14"/>
  <c r="K16" i="14" s="1"/>
  <c r="AE16" i="14"/>
  <c r="J16" i="14" s="1"/>
  <c r="AA16" i="14"/>
  <c r="I16" i="14" s="1"/>
  <c r="W16" i="14"/>
  <c r="H16" i="14" s="1"/>
  <c r="AJ15" i="14"/>
  <c r="E15" i="14" s="1"/>
  <c r="AI15" i="14"/>
  <c r="AE15" i="14"/>
  <c r="AA15" i="14"/>
  <c r="I15" i="14" s="1"/>
  <c r="W15" i="14"/>
  <c r="H15" i="14" s="1"/>
  <c r="K15" i="14"/>
  <c r="J15" i="14"/>
  <c r="H21" i="15" l="1"/>
  <c r="H22" i="15"/>
  <c r="H17" i="14"/>
  <c r="AJ18" i="13" l="1"/>
  <c r="AI18" i="13"/>
  <c r="AE18" i="13"/>
  <c r="AA18" i="13"/>
  <c r="AJ17" i="13"/>
  <c r="AI17" i="13"/>
  <c r="AE17" i="13"/>
  <c r="AA17" i="13"/>
  <c r="W17" i="13"/>
  <c r="AI16" i="13"/>
  <c r="AE16" i="13"/>
  <c r="AA16" i="13"/>
  <c r="W16" i="13"/>
  <c r="AJ16" i="13" s="1"/>
  <c r="AI15" i="13"/>
  <c r="AJ34" i="12"/>
  <c r="AI34" i="12"/>
  <c r="K34" i="12" s="1"/>
  <c r="AE34" i="12"/>
  <c r="J34" i="12" s="1"/>
  <c r="AA34" i="12"/>
  <c r="I34" i="12" s="1"/>
  <c r="W34" i="12"/>
  <c r="H34" i="12" s="1"/>
  <c r="O34" i="12"/>
  <c r="AJ33" i="12"/>
  <c r="AI33" i="12"/>
  <c r="AE33" i="12"/>
  <c r="AA33" i="12"/>
  <c r="W33" i="12"/>
  <c r="AI32" i="12"/>
  <c r="AJ32" i="12" s="1"/>
  <c r="AE32" i="12"/>
  <c r="AA32" i="12"/>
  <c r="W32" i="12"/>
  <c r="J32" i="12"/>
  <c r="I32" i="12"/>
  <c r="H32" i="12"/>
  <c r="AI31" i="12"/>
  <c r="K31" i="12" s="1"/>
  <c r="AE31" i="12"/>
  <c r="J31" i="12" s="1"/>
  <c r="AA31" i="12"/>
  <c r="AJ31" i="12" s="1"/>
  <c r="W31" i="12"/>
  <c r="H31" i="12"/>
  <c r="AJ30" i="12"/>
  <c r="AI30" i="12"/>
  <c r="AE30" i="12"/>
  <c r="J30" i="12" s="1"/>
  <c r="AA30" i="12"/>
  <c r="I30" i="12" s="1"/>
  <c r="W30" i="12"/>
  <c r="H30" i="12" s="1"/>
  <c r="K30" i="12"/>
  <c r="AI29" i="12"/>
  <c r="AJ29" i="12" s="1"/>
  <c r="AE29" i="12"/>
  <c r="AA29" i="12"/>
  <c r="W29" i="12"/>
  <c r="AI28" i="12"/>
  <c r="AA28" i="12"/>
  <c r="AJ28" i="12" s="1"/>
  <c r="W28" i="12"/>
  <c r="E28" i="12"/>
  <c r="AI27" i="12"/>
  <c r="K27" i="12" s="1"/>
  <c r="AE27" i="12"/>
  <c r="J27" i="12" s="1"/>
  <c r="AA27" i="12"/>
  <c r="I27" i="12" s="1"/>
  <c r="W27" i="12"/>
  <c r="AJ27" i="12" s="1"/>
  <c r="O27" i="12"/>
  <c r="H27" i="12"/>
  <c r="AI26" i="12"/>
  <c r="AE26" i="12"/>
  <c r="AA26" i="12"/>
  <c r="W26" i="12"/>
  <c r="H26" i="12" s="1"/>
  <c r="AI25" i="12"/>
  <c r="AE25" i="12"/>
  <c r="AA25" i="12"/>
  <c r="W25" i="12"/>
  <c r="AJ25" i="12" s="1"/>
  <c r="AI24" i="12"/>
  <c r="AE24" i="12"/>
  <c r="AA24" i="12"/>
  <c r="W24" i="12"/>
  <c r="AJ24" i="12" s="1"/>
  <c r="AJ23" i="12"/>
  <c r="AI23" i="12"/>
  <c r="K23" i="12" s="1"/>
  <c r="AE23" i="12"/>
  <c r="AA23" i="12"/>
  <c r="W23" i="12"/>
  <c r="J23" i="12"/>
  <c r="E23" i="12" s="1"/>
  <c r="I23" i="12"/>
  <c r="H23" i="12"/>
  <c r="AI22" i="12"/>
  <c r="K22" i="12" s="1"/>
  <c r="AE22" i="12"/>
  <c r="J22" i="12" s="1"/>
  <c r="AA22" i="12"/>
  <c r="I22" i="12" s="1"/>
  <c r="W22" i="12"/>
  <c r="AJ22" i="12" s="1"/>
  <c r="H22" i="12"/>
  <c r="E22" i="12" s="1"/>
  <c r="AI21" i="12"/>
  <c r="AE21" i="12"/>
  <c r="AA21" i="12"/>
  <c r="I21" i="12" s="1"/>
  <c r="W21" i="12"/>
  <c r="H21" i="12" s="1"/>
  <c r="E21" i="12" s="1"/>
  <c r="K21" i="12"/>
  <c r="J21" i="12"/>
  <c r="AJ20" i="12"/>
  <c r="AI20" i="12"/>
  <c r="AE20" i="12"/>
  <c r="AA20" i="12"/>
  <c r="I20" i="12" s="1"/>
  <c r="W20" i="12"/>
  <c r="K20" i="12"/>
  <c r="J20" i="12"/>
  <c r="H20" i="12"/>
  <c r="E20" i="12" s="1"/>
  <c r="AI19" i="12"/>
  <c r="K19" i="12" s="1"/>
  <c r="AE19" i="12"/>
  <c r="J19" i="12" s="1"/>
  <c r="AA19" i="12"/>
  <c r="AJ19" i="12" s="1"/>
  <c r="W19" i="12"/>
  <c r="I19" i="12"/>
  <c r="H19" i="12"/>
  <c r="AI18" i="12"/>
  <c r="AE18" i="12"/>
  <c r="J18" i="12" s="1"/>
  <c r="AA18" i="12"/>
  <c r="I18" i="12" s="1"/>
  <c r="W18" i="12"/>
  <c r="AJ18" i="12" s="1"/>
  <c r="K18" i="12"/>
  <c r="AJ17" i="12"/>
  <c r="AI17" i="12"/>
  <c r="K17" i="12" s="1"/>
  <c r="AE17" i="12"/>
  <c r="AA17" i="12"/>
  <c r="I17" i="12" s="1"/>
  <c r="W17" i="12"/>
  <c r="H17" i="12" s="1"/>
  <c r="E17" i="12" s="1"/>
  <c r="J17" i="12"/>
  <c r="AI16" i="12"/>
  <c r="K16" i="12" s="1"/>
  <c r="AE16" i="12"/>
  <c r="J16" i="12" s="1"/>
  <c r="AA16" i="12"/>
  <c r="I16" i="12" s="1"/>
  <c r="W16" i="12"/>
  <c r="AJ16" i="12" s="1"/>
  <c r="H16" i="12"/>
  <c r="E16" i="12" s="1"/>
  <c r="AI15" i="12"/>
  <c r="K15" i="12" s="1"/>
  <c r="AE15" i="12"/>
  <c r="J15" i="12" s="1"/>
  <c r="AA15" i="12"/>
  <c r="I15" i="12" s="1"/>
  <c r="W15" i="12"/>
  <c r="H15" i="12" s="1"/>
  <c r="E15" i="12" s="1"/>
  <c r="E32" i="12" l="1"/>
  <c r="E34" i="12"/>
  <c r="E27" i="12"/>
  <c r="E19" i="12"/>
  <c r="E30" i="12"/>
  <c r="H18" i="12"/>
  <c r="E18" i="12" s="1"/>
  <c r="I31" i="12"/>
  <c r="E31" i="12" s="1"/>
  <c r="K32" i="12"/>
  <c r="AJ15" i="12"/>
  <c r="AJ21" i="12"/>
  <c r="AJ26" i="12"/>
  <c r="AI22" i="11" l="1"/>
  <c r="K22" i="11" s="1"/>
  <c r="AE22" i="11"/>
  <c r="J22" i="11" s="1"/>
  <c r="AA22" i="11"/>
  <c r="I22" i="11" s="1"/>
  <c r="W22" i="11"/>
  <c r="AJ22" i="11" s="1"/>
  <c r="E22" i="11" s="1"/>
  <c r="AI21" i="11"/>
  <c r="K21" i="11" s="1"/>
  <c r="AE21" i="11"/>
  <c r="J21" i="11" s="1"/>
  <c r="AA21" i="11"/>
  <c r="I21" i="11" s="1"/>
  <c r="W21" i="11"/>
  <c r="H21" i="11" s="1"/>
  <c r="AI20" i="11"/>
  <c r="K20" i="11" s="1"/>
  <c r="AE20" i="11"/>
  <c r="J20" i="11" s="1"/>
  <c r="AA20" i="11"/>
  <c r="I20" i="11" s="1"/>
  <c r="W20" i="11"/>
  <c r="H20" i="11" s="1"/>
  <c r="AI19" i="11"/>
  <c r="AE19" i="11"/>
  <c r="J19" i="11" s="1"/>
  <c r="AA19" i="11"/>
  <c r="I19" i="11" s="1"/>
  <c r="W19" i="11"/>
  <c r="H19" i="11" s="1"/>
  <c r="K19" i="11"/>
  <c r="AI18" i="11"/>
  <c r="AE18" i="11"/>
  <c r="J18" i="11" s="1"/>
  <c r="AA18" i="11"/>
  <c r="W18" i="11"/>
  <c r="H18" i="11" s="1"/>
  <c r="K18" i="11"/>
  <c r="I18" i="11"/>
  <c r="AI17" i="11"/>
  <c r="AE17" i="11"/>
  <c r="AA17" i="11"/>
  <c r="W17" i="11"/>
  <c r="H17" i="11" s="1"/>
  <c r="K17" i="11"/>
  <c r="J17" i="11"/>
  <c r="I17" i="11"/>
  <c r="AI16" i="11"/>
  <c r="AE16" i="11"/>
  <c r="AA16" i="11"/>
  <c r="W16" i="11"/>
  <c r="AJ16" i="11" s="1"/>
  <c r="E16" i="11" s="1"/>
  <c r="K16" i="11"/>
  <c r="J16" i="11"/>
  <c r="I16" i="11"/>
  <c r="H16" i="11"/>
  <c r="AJ15" i="11"/>
  <c r="E15" i="11" s="1"/>
  <c r="AI15" i="11"/>
  <c r="K15" i="11" s="1"/>
  <c r="AE15" i="11"/>
  <c r="J15" i="11" s="1"/>
  <c r="AA15" i="11"/>
  <c r="I15" i="11" s="1"/>
  <c r="W15" i="11"/>
  <c r="H15" i="11"/>
  <c r="AJ21" i="11" l="1"/>
  <c r="E21" i="11" s="1"/>
  <c r="AJ20" i="11"/>
  <c r="E20" i="11" s="1"/>
  <c r="H22" i="11"/>
  <c r="AJ19" i="11"/>
  <c r="E19" i="11" s="1"/>
  <c r="AJ18" i="11"/>
  <c r="E18" i="11" s="1"/>
  <c r="AJ17" i="11"/>
  <c r="E17" i="11" s="1"/>
  <c r="AJ20" i="10"/>
  <c r="E20" i="10" s="1"/>
  <c r="AI20" i="10"/>
  <c r="K20" i="10" s="1"/>
  <c r="AE20" i="10"/>
  <c r="J20" i="10" s="1"/>
  <c r="AA20" i="10"/>
  <c r="I20" i="10" s="1"/>
  <c r="W20" i="10"/>
  <c r="H20" i="10" s="1"/>
  <c r="AJ19" i="10"/>
  <c r="E19" i="10" s="1"/>
  <c r="AI19" i="10"/>
  <c r="K19" i="10" s="1"/>
  <c r="AE19" i="10"/>
  <c r="J19" i="10" s="1"/>
  <c r="AA19" i="10"/>
  <c r="I19" i="10" s="1"/>
  <c r="W19" i="10"/>
  <c r="H19" i="10" s="1"/>
  <c r="AJ18" i="10"/>
  <c r="E18" i="10" s="1"/>
  <c r="AI18" i="10"/>
  <c r="K18" i="10" s="1"/>
  <c r="AE18" i="10"/>
  <c r="J18" i="10" s="1"/>
  <c r="AA18" i="10"/>
  <c r="I18" i="10" s="1"/>
  <c r="W18" i="10"/>
  <c r="H18" i="10" s="1"/>
  <c r="AJ17" i="10"/>
  <c r="E17" i="10" s="1"/>
  <c r="AI17" i="10"/>
  <c r="K17" i="10" s="1"/>
  <c r="AE17" i="10"/>
  <c r="J17" i="10" s="1"/>
  <c r="AA17" i="10"/>
  <c r="I17" i="10" s="1"/>
  <c r="W17" i="10"/>
  <c r="H17" i="10" s="1"/>
  <c r="AJ20" i="8"/>
  <c r="E20" i="8" s="1"/>
  <c r="AI20" i="8"/>
  <c r="K20" i="8" s="1"/>
  <c r="AE20" i="8"/>
  <c r="J20" i="8" s="1"/>
  <c r="AA20" i="8"/>
  <c r="I20" i="8" s="1"/>
  <c r="W20" i="8"/>
  <c r="H20" i="8" s="1"/>
  <c r="AI19" i="8"/>
  <c r="K19" i="8" s="1"/>
  <c r="AE19" i="8"/>
  <c r="J19" i="8" s="1"/>
  <c r="AA19" i="8"/>
  <c r="I19" i="8" s="1"/>
  <c r="W19" i="8"/>
  <c r="H19" i="8" s="1"/>
  <c r="AI18" i="8"/>
  <c r="AE18" i="8"/>
  <c r="AA18" i="8"/>
  <c r="I18" i="8" s="1"/>
  <c r="K18" i="8"/>
  <c r="J18" i="8"/>
  <c r="H18" i="8"/>
  <c r="AJ17" i="8"/>
  <c r="AI17" i="8"/>
  <c r="K17" i="8" s="1"/>
  <c r="AE17" i="8"/>
  <c r="J17" i="8" s="1"/>
  <c r="AA17" i="8"/>
  <c r="W17" i="8"/>
  <c r="I17" i="8"/>
  <c r="H17" i="8"/>
  <c r="E17" i="8"/>
  <c r="AJ16" i="8"/>
  <c r="AI16" i="8"/>
  <c r="K16" i="8" s="1"/>
  <c r="AE16" i="8"/>
  <c r="J16" i="8" s="1"/>
  <c r="AA16" i="8"/>
  <c r="I16" i="8" s="1"/>
  <c r="W16" i="8"/>
  <c r="H16" i="8" s="1"/>
  <c r="E16" i="8"/>
  <c r="AJ15" i="8"/>
  <c r="E15" i="8" s="1"/>
  <c r="AI15" i="8"/>
  <c r="K15" i="8" s="1"/>
  <c r="AE15" i="8"/>
  <c r="J15" i="8" s="1"/>
  <c r="AA15" i="8"/>
  <c r="I15" i="8" s="1"/>
  <c r="W15" i="8"/>
  <c r="H15" i="8" s="1"/>
  <c r="AI41" i="7"/>
  <c r="AE41" i="7"/>
  <c r="AA41" i="7"/>
  <c r="W41" i="7"/>
  <c r="AI40" i="7"/>
  <c r="AE40" i="7"/>
  <c r="AA40" i="7"/>
  <c r="W40" i="7"/>
  <c r="K40" i="7"/>
  <c r="W39" i="7"/>
  <c r="K39" i="7"/>
  <c r="AE37" i="7"/>
  <c r="AA37" i="7"/>
  <c r="W37" i="7"/>
  <c r="K37" i="7"/>
  <c r="AE35" i="7"/>
  <c r="AI33" i="7"/>
  <c r="AE33" i="7"/>
  <c r="J35" i="7" s="1"/>
  <c r="W33" i="7"/>
  <c r="H35" i="7" s="1"/>
  <c r="W32" i="7"/>
  <c r="J32" i="7"/>
  <c r="H32" i="7"/>
  <c r="AI30" i="7"/>
  <c r="AE30" i="7"/>
  <c r="AA30" i="7"/>
  <c r="W30" i="7"/>
  <c r="AI29" i="7"/>
  <c r="AE29" i="7"/>
  <c r="AA29" i="7"/>
  <c r="W29" i="7"/>
  <c r="H30" i="7" s="1"/>
  <c r="J29" i="7"/>
  <c r="AI28" i="7"/>
  <c r="AJ28" i="7" s="1"/>
  <c r="AE28" i="7"/>
  <c r="AA28" i="7"/>
  <c r="W28" i="7"/>
  <c r="AI27" i="7"/>
  <c r="AE27" i="7"/>
  <c r="J28" i="7" s="1"/>
  <c r="AA27" i="7"/>
  <c r="I28" i="7" s="1"/>
  <c r="W27" i="7"/>
  <c r="AJ27" i="7" s="1"/>
  <c r="J27" i="7"/>
  <c r="I27" i="7"/>
  <c r="AJ26" i="7"/>
  <c r="AI26" i="7"/>
  <c r="AE26" i="7"/>
  <c r="AA26" i="7"/>
  <c r="W26" i="7"/>
  <c r="AJ25" i="7"/>
  <c r="AI25" i="7"/>
  <c r="AE25" i="7"/>
  <c r="J26" i="7" s="1"/>
  <c r="AA25" i="7"/>
  <c r="I26" i="7" s="1"/>
  <c r="E26" i="7" s="1"/>
  <c r="W25" i="7"/>
  <c r="J25" i="7"/>
  <c r="I25" i="7"/>
  <c r="E25" i="7" s="1"/>
  <c r="AI24" i="7"/>
  <c r="AE24" i="7"/>
  <c r="AA24" i="7"/>
  <c r="W24" i="7"/>
  <c r="AJ24" i="7" s="1"/>
  <c r="J24" i="7"/>
  <c r="E24" i="7" s="1"/>
  <c r="I24" i="7"/>
  <c r="AJ23" i="7"/>
  <c r="AI23" i="7"/>
  <c r="AE23" i="7"/>
  <c r="AA23" i="7"/>
  <c r="W23" i="7"/>
  <c r="AI22" i="7"/>
  <c r="AJ22" i="7" s="1"/>
  <c r="AE22" i="7"/>
  <c r="J23" i="7" s="1"/>
  <c r="AA22" i="7"/>
  <c r="I23" i="7" s="1"/>
  <c r="E23" i="7" s="1"/>
  <c r="W22" i="7"/>
  <c r="J22" i="7"/>
  <c r="AI21" i="7"/>
  <c r="AE21" i="7"/>
  <c r="AA21" i="7"/>
  <c r="W21" i="7"/>
  <c r="H22" i="7" s="1"/>
  <c r="E22" i="7" s="1"/>
  <c r="K21" i="7"/>
  <c r="J21" i="7"/>
  <c r="W20" i="7"/>
  <c r="AJ17" i="7"/>
  <c r="AE17" i="7"/>
  <c r="I16" i="7"/>
  <c r="AJ15" i="7"/>
  <c r="AI15" i="7"/>
  <c r="AE15" i="7"/>
  <c r="AA15" i="7"/>
  <c r="W15" i="7"/>
  <c r="K15" i="7"/>
  <c r="I15" i="7"/>
  <c r="AJ19" i="8" l="1"/>
  <c r="E19" i="8" s="1"/>
  <c r="AJ21" i="7"/>
  <c r="AJ29" i="7"/>
  <c r="AI19" i="6" l="1"/>
  <c r="AE19" i="6"/>
  <c r="J19" i="6" s="1"/>
  <c r="AA19" i="6"/>
  <c r="I19" i="6" s="1"/>
  <c r="W19" i="6"/>
  <c r="H19" i="6" s="1"/>
  <c r="K19" i="6"/>
  <c r="AI18" i="6"/>
  <c r="AJ18" i="6" s="1"/>
  <c r="E18" i="6" s="1"/>
  <c r="AE18" i="6"/>
  <c r="AA18" i="6"/>
  <c r="W18" i="6"/>
  <c r="H18" i="6" s="1"/>
  <c r="K18" i="6"/>
  <c r="J18" i="6"/>
  <c r="I18" i="6"/>
  <c r="AI17" i="6"/>
  <c r="AE17" i="6"/>
  <c r="AA17" i="6"/>
  <c r="W17" i="6"/>
  <c r="AJ17" i="6" s="1"/>
  <c r="E17" i="6" s="1"/>
  <c r="K17" i="6"/>
  <c r="J17" i="6"/>
  <c r="I17" i="6"/>
  <c r="H17" i="6"/>
  <c r="AI16" i="6"/>
  <c r="AJ16" i="6" s="1"/>
  <c r="E16" i="6" s="1"/>
  <c r="AE16" i="6"/>
  <c r="AA16" i="6"/>
  <c r="W16" i="6"/>
  <c r="J16" i="6"/>
  <c r="I16" i="6"/>
  <c r="H16" i="6"/>
  <c r="AI15" i="6"/>
  <c r="AJ15" i="6" s="1"/>
  <c r="E15" i="6" s="1"/>
  <c r="AE15" i="6"/>
  <c r="J15" i="6" s="1"/>
  <c r="AA15" i="6"/>
  <c r="I15" i="6" s="1"/>
  <c r="W15" i="6"/>
  <c r="H15" i="6"/>
  <c r="AJ19" i="6" l="1"/>
  <c r="E19" i="6" s="1"/>
  <c r="K16" i="6"/>
  <c r="K15" i="6"/>
  <c r="AI39" i="4" l="1"/>
  <c r="K39" i="4" s="1"/>
  <c r="AE39" i="4"/>
  <c r="J39" i="4" s="1"/>
  <c r="AA39" i="4"/>
  <c r="I39" i="4" s="1"/>
  <c r="W39" i="4"/>
  <c r="AJ39" i="4" s="1"/>
  <c r="E39" i="4" s="1"/>
  <c r="AI38" i="4"/>
  <c r="K38" i="4" s="1"/>
  <c r="AE38" i="4"/>
  <c r="J38" i="4" s="1"/>
  <c r="AA38" i="4"/>
  <c r="I38" i="4" s="1"/>
  <c r="W38" i="4"/>
  <c r="H38" i="4" s="1"/>
  <c r="AI37" i="4"/>
  <c r="K37" i="4" s="1"/>
  <c r="AE37" i="4"/>
  <c r="J37" i="4" s="1"/>
  <c r="AA37" i="4"/>
  <c r="I37" i="4" s="1"/>
  <c r="W37" i="4"/>
  <c r="H37" i="4" s="1"/>
  <c r="AI36" i="4"/>
  <c r="K36" i="4" s="1"/>
  <c r="AE36" i="4"/>
  <c r="J36" i="4" s="1"/>
  <c r="AA36" i="4"/>
  <c r="I36" i="4" s="1"/>
  <c r="W36" i="4"/>
  <c r="H36" i="4" s="1"/>
  <c r="AI35" i="4"/>
  <c r="K35" i="4" s="1"/>
  <c r="AE35" i="4"/>
  <c r="J35" i="4" s="1"/>
  <c r="AA35" i="4"/>
  <c r="I35" i="4" s="1"/>
  <c r="W35" i="4"/>
  <c r="H35" i="4" s="1"/>
  <c r="N35" i="4"/>
  <c r="N36" i="4" s="1"/>
  <c r="AI34" i="4"/>
  <c r="K34" i="4" s="1"/>
  <c r="AE34" i="4"/>
  <c r="J34" i="4" s="1"/>
  <c r="AA34" i="4"/>
  <c r="I34" i="4" s="1"/>
  <c r="W34" i="4"/>
  <c r="H34" i="4" s="1"/>
  <c r="AI33" i="4"/>
  <c r="K33" i="4" s="1"/>
  <c r="AE33" i="4"/>
  <c r="AA33" i="4"/>
  <c r="I33" i="4" s="1"/>
  <c r="W33" i="4"/>
  <c r="H33" i="4" s="1"/>
  <c r="J33" i="4"/>
  <c r="AI32" i="4"/>
  <c r="K32" i="4" s="1"/>
  <c r="AE32" i="4"/>
  <c r="AA32" i="4"/>
  <c r="W32" i="4"/>
  <c r="I32" i="4"/>
  <c r="H32" i="4"/>
  <c r="AI31" i="4"/>
  <c r="K31" i="4" s="1"/>
  <c r="AE31" i="4"/>
  <c r="J31" i="4" s="1"/>
  <c r="AA31" i="4"/>
  <c r="I31" i="4" s="1"/>
  <c r="W31" i="4"/>
  <c r="H31" i="4" s="1"/>
  <c r="AI30" i="4"/>
  <c r="K30" i="4" s="1"/>
  <c r="AE30" i="4"/>
  <c r="J30" i="4" s="1"/>
  <c r="AA30" i="4"/>
  <c r="I30" i="4" s="1"/>
  <c r="W30" i="4"/>
  <c r="H30" i="4" s="1"/>
  <c r="AI29" i="4"/>
  <c r="K29" i="4" s="1"/>
  <c r="AE29" i="4"/>
  <c r="J29" i="4" s="1"/>
  <c r="AA29" i="4"/>
  <c r="I29" i="4" s="1"/>
  <c r="W29" i="4"/>
  <c r="H29" i="4" s="1"/>
  <c r="AI28" i="4"/>
  <c r="K28" i="4" s="1"/>
  <c r="AE28" i="4"/>
  <c r="J28" i="4" s="1"/>
  <c r="AA28" i="4"/>
  <c r="I28" i="4" s="1"/>
  <c r="W28" i="4"/>
  <c r="H28" i="4" s="1"/>
  <c r="AI27" i="4"/>
  <c r="K27" i="4" s="1"/>
  <c r="AE27" i="4"/>
  <c r="J27" i="4" s="1"/>
  <c r="AA27" i="4"/>
  <c r="I27" i="4" s="1"/>
  <c r="W27" i="4"/>
  <c r="H27" i="4" s="1"/>
  <c r="AI26" i="4"/>
  <c r="K26" i="4" s="1"/>
  <c r="AE26" i="4"/>
  <c r="J26" i="4" s="1"/>
  <c r="AA26" i="4"/>
  <c r="I26" i="4" s="1"/>
  <c r="W26" i="4"/>
  <c r="AI25" i="4"/>
  <c r="K25" i="4" s="1"/>
  <c r="AE25" i="4"/>
  <c r="J25" i="4" s="1"/>
  <c r="AA25" i="4"/>
  <c r="W25" i="4"/>
  <c r="H25" i="4" s="1"/>
  <c r="I25" i="4"/>
  <c r="AI24" i="4"/>
  <c r="K24" i="4" s="1"/>
  <c r="AE24" i="4"/>
  <c r="J24" i="4" s="1"/>
  <c r="AA24" i="4"/>
  <c r="W24" i="4"/>
  <c r="H24" i="4" s="1"/>
  <c r="I24" i="4"/>
  <c r="AI23" i="4"/>
  <c r="K23" i="4" s="1"/>
  <c r="AE23" i="4"/>
  <c r="J23" i="4" s="1"/>
  <c r="AA23" i="4"/>
  <c r="I23" i="4" s="1"/>
  <c r="W23" i="4"/>
  <c r="H23" i="4" s="1"/>
  <c r="AI22" i="4"/>
  <c r="K22" i="4" s="1"/>
  <c r="AE22" i="4"/>
  <c r="J22" i="4" s="1"/>
  <c r="AA22" i="4"/>
  <c r="I22" i="4" s="1"/>
  <c r="W22" i="4"/>
  <c r="H22" i="4" s="1"/>
  <c r="P22" i="4"/>
  <c r="P23" i="4" s="1"/>
  <c r="P24" i="4" s="1"/>
  <c r="P25" i="4" s="1"/>
  <c r="AJ21" i="4"/>
  <c r="E21" i="4" s="1"/>
  <c r="AI21" i="4"/>
  <c r="K21" i="4" s="1"/>
  <c r="AE21" i="4"/>
  <c r="J21" i="4" s="1"/>
  <c r="AA21" i="4"/>
  <c r="I21" i="4" s="1"/>
  <c r="W21" i="4"/>
  <c r="H21" i="4" s="1"/>
  <c r="AI20" i="4"/>
  <c r="K20" i="4" s="1"/>
  <c r="AE20" i="4"/>
  <c r="J20" i="4" s="1"/>
  <c r="AA20" i="4"/>
  <c r="I20" i="4" s="1"/>
  <c r="W20" i="4"/>
  <c r="H20" i="4" s="1"/>
  <c r="AI19" i="4"/>
  <c r="K19" i="4" s="1"/>
  <c r="AE19" i="4"/>
  <c r="J19" i="4" s="1"/>
  <c r="AA19" i="4"/>
  <c r="I19" i="4" s="1"/>
  <c r="W19" i="4"/>
  <c r="H19" i="4" s="1"/>
  <c r="AI18" i="4"/>
  <c r="K18" i="4" s="1"/>
  <c r="AE18" i="4"/>
  <c r="J18" i="4" s="1"/>
  <c r="AA18" i="4"/>
  <c r="I18" i="4" s="1"/>
  <c r="W18" i="4"/>
  <c r="H18" i="4" s="1"/>
  <c r="AJ32" i="4" l="1"/>
  <c r="E32" i="4" s="1"/>
  <c r="AJ31" i="4"/>
  <c r="E31" i="4" s="1"/>
  <c r="AJ25" i="4"/>
  <c r="E25" i="4" s="1"/>
  <c r="AJ36" i="4"/>
  <c r="E36" i="4" s="1"/>
  <c r="AJ24" i="4"/>
  <c r="E24" i="4" s="1"/>
  <c r="AJ29" i="4"/>
  <c r="E29" i="4" s="1"/>
  <c r="AJ18" i="4"/>
  <c r="E18" i="4" s="1"/>
  <c r="J32" i="4"/>
  <c r="H39" i="4"/>
  <c r="AJ26" i="4"/>
  <c r="E26" i="4" s="1"/>
  <c r="AJ20" i="4"/>
  <c r="E20" i="4" s="1"/>
  <c r="AJ35" i="4"/>
  <c r="E35" i="4" s="1"/>
  <c r="N37" i="4"/>
  <c r="N38" i="4"/>
  <c r="AJ23" i="4"/>
  <c r="E23" i="4" s="1"/>
  <c r="H26" i="4"/>
  <c r="AJ30" i="4"/>
  <c r="E30" i="4" s="1"/>
  <c r="AJ38" i="4"/>
  <c r="E38" i="4" s="1"/>
  <c r="AJ22" i="4"/>
  <c r="E22" i="4" s="1"/>
  <c r="AJ37" i="4"/>
  <c r="E37" i="4" s="1"/>
  <c r="AJ28" i="4"/>
  <c r="E28" i="4" s="1"/>
  <c r="AJ34" i="4"/>
  <c r="E34" i="4" s="1"/>
  <c r="AJ19" i="4"/>
  <c r="E19" i="4" s="1"/>
  <c r="AJ27" i="4"/>
  <c r="E27" i="4" s="1"/>
  <c r="AJ33" i="4"/>
  <c r="E33" i="4" s="1"/>
  <c r="E33" i="3"/>
  <c r="AI32" i="3"/>
  <c r="AJ32" i="3" s="1"/>
  <c r="E32" i="3" s="1"/>
  <c r="AE32" i="3"/>
  <c r="AA32" i="3"/>
  <c r="W32" i="3"/>
  <c r="AJ31" i="3"/>
  <c r="AI31" i="3"/>
  <c r="AE31" i="3"/>
  <c r="AA31" i="3"/>
  <c r="W31" i="3"/>
  <c r="E31" i="3"/>
  <c r="E30" i="3"/>
  <c r="AJ29" i="3"/>
  <c r="E29" i="3" s="1"/>
  <c r="AI29" i="3"/>
  <c r="K29" i="3" s="1"/>
  <c r="AE29" i="3"/>
  <c r="J29" i="3" s="1"/>
  <c r="AA29" i="3"/>
  <c r="I29" i="3" s="1"/>
  <c r="H29" i="3"/>
  <c r="AI28" i="3"/>
  <c r="AE28" i="3"/>
  <c r="J28" i="3" s="1"/>
  <c r="AA28" i="3"/>
  <c r="I28" i="3" s="1"/>
  <c r="W28" i="3"/>
  <c r="H28" i="3" s="1"/>
  <c r="K28" i="3"/>
  <c r="E28" i="3"/>
  <c r="AI27" i="3"/>
  <c r="AE27" i="3"/>
  <c r="AA27" i="3"/>
  <c r="W27" i="3"/>
  <c r="H27" i="3" s="1"/>
  <c r="K27" i="3"/>
  <c r="J27" i="3"/>
  <c r="I27" i="3"/>
  <c r="AJ26" i="3"/>
  <c r="E26" i="3" s="1"/>
  <c r="AI26" i="3"/>
  <c r="K26" i="3" s="1"/>
  <c r="AE26" i="3"/>
  <c r="AA26" i="3"/>
  <c r="W26" i="3"/>
  <c r="J26" i="3"/>
  <c r="I26" i="3"/>
  <c r="H26" i="3"/>
  <c r="AI25" i="3"/>
  <c r="K25" i="3" s="1"/>
  <c r="AE25" i="3"/>
  <c r="AJ25" i="3" s="1"/>
  <c r="E25" i="3" s="1"/>
  <c r="AA25" i="3"/>
  <c r="I25" i="3" s="1"/>
  <c r="W25" i="3"/>
  <c r="H25" i="3"/>
  <c r="AJ24" i="3"/>
  <c r="E24" i="3" s="1"/>
  <c r="AI24" i="3"/>
  <c r="K24" i="3" s="1"/>
  <c r="AE24" i="3"/>
  <c r="J24" i="3" s="1"/>
  <c r="AA24" i="3"/>
  <c r="I24" i="3" s="1"/>
  <c r="W24" i="3"/>
  <c r="H24" i="3" s="1"/>
  <c r="AI23" i="3"/>
  <c r="K23" i="3" s="1"/>
  <c r="AE23" i="3"/>
  <c r="J23" i="3" s="1"/>
  <c r="AA23" i="3"/>
  <c r="I23" i="3" s="1"/>
  <c r="W23" i="3"/>
  <c r="H23" i="3" s="1"/>
  <c r="AI22" i="3"/>
  <c r="AE22" i="3"/>
  <c r="J22" i="3" s="1"/>
  <c r="AA22" i="3"/>
  <c r="I22" i="3" s="1"/>
  <c r="W22" i="3"/>
  <c r="H22" i="3" s="1"/>
  <c r="K22" i="3"/>
  <c r="AI21" i="3"/>
  <c r="AE21" i="3"/>
  <c r="AA21" i="3"/>
  <c r="W21" i="3"/>
  <c r="H21" i="3" s="1"/>
  <c r="K21" i="3"/>
  <c r="J21" i="3"/>
  <c r="I21" i="3"/>
  <c r="AJ20" i="3"/>
  <c r="AI20" i="3"/>
  <c r="K20" i="3" s="1"/>
  <c r="AE20" i="3"/>
  <c r="AA20" i="3"/>
  <c r="W20" i="3"/>
  <c r="J20" i="3"/>
  <c r="I20" i="3"/>
  <c r="H20" i="3"/>
  <c r="E20" i="3"/>
  <c r="AI19" i="3"/>
  <c r="K19" i="3" s="1"/>
  <c r="AE19" i="3"/>
  <c r="AJ19" i="3" s="1"/>
  <c r="E19" i="3" s="1"/>
  <c r="AA19" i="3"/>
  <c r="I19" i="3" s="1"/>
  <c r="W19" i="3"/>
  <c r="H19" i="3"/>
  <c r="AJ18" i="3"/>
  <c r="E18" i="3" s="1"/>
  <c r="AI18" i="3"/>
  <c r="K18" i="3" s="1"/>
  <c r="AE18" i="3"/>
  <c r="J18" i="3" s="1"/>
  <c r="AA18" i="3"/>
  <c r="I18" i="3" s="1"/>
  <c r="W18" i="3"/>
  <c r="H18" i="3" s="1"/>
  <c r="AI17" i="3"/>
  <c r="K17" i="3" s="1"/>
  <c r="AE17" i="3"/>
  <c r="J17" i="3" s="1"/>
  <c r="AA17" i="3"/>
  <c r="I17" i="3" s="1"/>
  <c r="W17" i="3"/>
  <c r="H17" i="3" s="1"/>
  <c r="AI16" i="3"/>
  <c r="AE16" i="3"/>
  <c r="J16" i="3" s="1"/>
  <c r="AA16" i="3"/>
  <c r="I16" i="3" s="1"/>
  <c r="W16" i="3"/>
  <c r="H16" i="3" s="1"/>
  <c r="K16" i="3"/>
  <c r="AI15" i="3"/>
  <c r="AE15" i="3"/>
  <c r="AA15" i="3"/>
  <c r="W15" i="3"/>
  <c r="H15" i="3" s="1"/>
  <c r="K15" i="3"/>
  <c r="J15" i="3"/>
  <c r="I15" i="3"/>
  <c r="AJ16" i="3" l="1"/>
  <c r="E16" i="3" s="1"/>
  <c r="J19" i="3"/>
  <c r="AJ22" i="3"/>
  <c r="E22" i="3" s="1"/>
  <c r="J25" i="3"/>
  <c r="AJ17" i="3"/>
  <c r="E17" i="3" s="1"/>
  <c r="AJ15" i="3"/>
  <c r="E15" i="3" s="1"/>
  <c r="AJ21" i="3"/>
  <c r="E21" i="3" s="1"/>
  <c r="AJ27" i="3"/>
  <c r="E27" i="3" s="1"/>
  <c r="AJ23" i="3"/>
  <c r="E23" i="3" s="1"/>
  <c r="AA39" i="7" l="1"/>
</calcChain>
</file>

<file path=xl/sharedStrings.xml><?xml version="1.0" encoding="utf-8"?>
<sst xmlns="http://schemas.openxmlformats.org/spreadsheetml/2006/main" count="2410" uniqueCount="950">
  <si>
    <t>Instituto de Estabilización de Precios</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</si>
  <si>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</si>
  <si>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</si>
  <si>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</si>
  <si>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</si>
  <si>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</si>
  <si>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</si>
  <si>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Ing. Manuel López
</t>
    </r>
    <r>
      <rPr>
        <sz val="11"/>
        <color indexed="8"/>
        <rFont val="Times New Roman"/>
        <family val="1"/>
      </rPr>
      <t>Encargado Dpto. de Tecnologías de la Información y Comunicación</t>
    </r>
  </si>
  <si>
    <r>
      <t xml:space="preserve">Lic. Obispo de los Santos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</si>
  <si>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</si>
  <si>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Lic. Penelope Columna
</t>
    </r>
    <r>
      <rPr>
        <sz val="11"/>
        <color indexed="8"/>
        <rFont val="Times New Roman"/>
        <family val="1"/>
      </rPr>
      <t>Encargada de Oficina de Libre Acceso a la Información</t>
    </r>
  </si>
  <si>
    <r>
      <t xml:space="preserve">Lic. Lino Fulgencio
</t>
    </r>
    <r>
      <rPr>
        <sz val="11"/>
        <color indexed="8"/>
        <rFont val="Times New Roman"/>
        <family val="1"/>
      </rPr>
      <t xml:space="preserve">Sub-Director </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</si>
  <si>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</si>
  <si>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</si>
  <si>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Lic. Benigno Encarnación
</t>
    </r>
    <r>
      <rPr>
        <sz val="11"/>
        <color indexed="8"/>
        <rFont val="Times New Roman"/>
        <family val="1"/>
      </rPr>
      <t>Sub-Director Ejecutivo</t>
    </r>
  </si>
  <si>
    <r>
      <t xml:space="preserve">Lic. Antony Arzeno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</si>
  <si>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</si>
  <si>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Taína Pérez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</si>
  <si>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</si>
  <si>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</si>
  <si>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</si>
  <si>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 xml:space="preserve">Equipo Técnico
</t>
    </r>
    <r>
      <rPr>
        <sz val="14"/>
        <color indexed="8"/>
        <rFont val="Times New Roman"/>
        <family val="1"/>
      </rPr>
      <t>-----------------------------------------------------------------------------------------------------------------------------------------------------------------------------------------------------------------------------------------------</t>
    </r>
  </si>
  <si>
    <r>
      <t>Lic. Ibelka Curiel</t>
    </r>
    <r>
      <rPr>
        <sz val="11"/>
        <color indexed="8"/>
        <rFont val="Times New Roman"/>
        <family val="1"/>
      </rPr>
      <t xml:space="preserve">
Analista </t>
    </r>
  </si>
  <si>
    <r>
      <rPr>
        <b/>
        <sz val="11"/>
        <color indexed="8"/>
        <rFont val="Times New Roman"/>
        <family val="1"/>
      </rPr>
      <t>Lic. Eufemia Mota</t>
    </r>
    <r>
      <rPr>
        <sz val="11"/>
        <color indexed="8"/>
        <rFont val="Times New Roman"/>
        <family val="1"/>
      </rPr>
      <t> 
Encargada División de Presupuesto</t>
    </r>
  </si>
  <si>
    <t>PROPÓSITOS DEL INESPRE</t>
  </si>
  <si>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</si>
  <si>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</si>
  <si>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</si>
  <si>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</si>
  <si>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r>
      <t xml:space="preserve">Lic. Ranci Danis
</t>
    </r>
    <r>
      <rPr>
        <sz val="11"/>
        <color indexed="8"/>
        <rFont val="Times New Roman"/>
        <family val="1"/>
      </rPr>
      <t>Encargado Departamento de Formulación, Monitoreo y Evaluación de PPP</t>
    </r>
  </si>
  <si>
    <t>Matriz del Plan Operativo Anual (POA) 2025, INESPRE</t>
  </si>
  <si>
    <r>
      <t xml:space="preserve">Ing. Osvaldo Erazo
</t>
    </r>
    <r>
      <rPr>
        <sz val="11"/>
        <color indexed="8"/>
        <rFont val="Times New Roman"/>
        <family val="1"/>
      </rPr>
      <t>Director de Planificación y Desarrollo</t>
    </r>
  </si>
  <si>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</si>
  <si>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</si>
  <si>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</si>
  <si>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</si>
  <si>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Plan Operativo Anual (POA) 2025</t>
  </si>
  <si>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</si>
  <si>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</si>
  <si>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</si>
  <si>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Cronograma de programación mensual</t>
  </si>
  <si>
    <t>RESULTADOS ESPERADOS</t>
  </si>
  <si>
    <t>PRODUCTO</t>
  </si>
  <si>
    <t>ACTIVIDAD</t>
  </si>
  <si>
    <t>PROGRAMACIÓN TRIMESTRAL</t>
  </si>
  <si>
    <t>PRESUPUESTO</t>
  </si>
  <si>
    <t>ÁREA RESPONSABLE</t>
  </si>
  <si>
    <t>ÁREA DE APOYO</t>
  </si>
  <si>
    <t>MEDIO VERIFICACIÓN</t>
  </si>
  <si>
    <t>OBSERVACIONES</t>
  </si>
  <si>
    <t>Trimestre 1</t>
  </si>
  <si>
    <t>Trimestre 2</t>
  </si>
  <si>
    <t>Trimestre 3</t>
  </si>
  <si>
    <t>Trimestre 4</t>
  </si>
  <si>
    <t>Total Anual</t>
  </si>
  <si>
    <t>DESCRIPCIÓN</t>
  </si>
  <si>
    <t>INDICADOR
PRODUCCIÓN</t>
  </si>
  <si>
    <t>TIPO DE INDICADOR</t>
  </si>
  <si>
    <t>META</t>
  </si>
  <si>
    <t>PRIORIDAD</t>
  </si>
  <si>
    <t>TRIMESTRE 1</t>
  </si>
  <si>
    <t>TRIMESTRE 2</t>
  </si>
  <si>
    <t>TRIMESTRE 3</t>
  </si>
  <si>
    <t>TRIMESTRE 4</t>
  </si>
  <si>
    <t>Enero</t>
  </si>
  <si>
    <t>Febrero</t>
  </si>
  <si>
    <t>Marzo</t>
  </si>
  <si>
    <t>Total T1</t>
  </si>
  <si>
    <t>Abril</t>
  </si>
  <si>
    <t>Mayo</t>
  </si>
  <si>
    <t>Junio</t>
  </si>
  <si>
    <t>Total T2</t>
  </si>
  <si>
    <t>Julio</t>
  </si>
  <si>
    <t>Agosto</t>
  </si>
  <si>
    <t>Septiembre</t>
  </si>
  <si>
    <t>Total T3</t>
  </si>
  <si>
    <t>Octubre</t>
  </si>
  <si>
    <t>Noviembre</t>
  </si>
  <si>
    <t>Diciembre</t>
  </si>
  <si>
    <t>Total T4</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</si>
  <si>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</si>
  <si>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</si>
  <si>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</si>
  <si>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</si>
  <si>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</si>
  <si>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</si>
  <si>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</si>
  <si>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</si>
  <si>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</si>
  <si>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</si>
  <si>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</si>
  <si>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</si>
  <si>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</si>
  <si>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</si>
  <si>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</si>
  <si>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</si>
  <si>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</si>
  <si>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</si>
  <si>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</si>
  <si>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</si>
  <si>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</si>
  <si>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</si>
  <si>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</si>
  <si>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</si>
  <si>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</si>
  <si>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</si>
  <si>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</si>
  <si>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</si>
  <si>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</si>
  <si>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</si>
  <si>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</si>
  <si>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</si>
  <si>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</si>
  <si>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</si>
  <si>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</si>
  <si>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</si>
  <si>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</si>
  <si>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</si>
  <si>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</si>
  <si>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</si>
  <si>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</si>
  <si>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</si>
  <si>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</si>
  <si>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</si>
  <si>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</si>
  <si>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</si>
  <si>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</si>
  <si>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</si>
  <si>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guion de la actividad.
3 - Identificar las autoridades que asistirán.
4 - Ser moderador, siguiendo el guion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</si>
  <si>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</si>
  <si>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</si>
  <si>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</si>
  <si>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</si>
  <si>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</si>
  <si>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</si>
  <si>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</si>
  <si>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</si>
  <si>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</si>
  <si>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</si>
  <si>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</si>
  <si>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</si>
  <si>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</si>
  <si>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</si>
  <si>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</si>
  <si>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</si>
  <si>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</si>
  <si>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</si>
  <si>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</si>
  <si>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</si>
  <si>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</si>
  <si>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</si>
  <si>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</si>
  <si>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</si>
  <si>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</si>
  <si>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</si>
  <si>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</si>
  <si>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</si>
  <si>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</si>
  <si>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</si>
  <si>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</si>
  <si>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</si>
  <si>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</si>
  <si>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</si>
  <si>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</si>
  <si>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</si>
  <si>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</si>
  <si>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</si>
  <si>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</si>
  <si>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</si>
  <si>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</si>
  <si>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No.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</si>
  <si>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</si>
  <si>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</si>
  <si>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Solicitud de contratación de servicios para montaje de eventos institucionales</t>
  </si>
  <si>
    <t>No. de contrataciones.</t>
  </si>
  <si>
    <t xml:space="preserve">1 - Identificar suplidores.
2 - Solicitar, evaluar y aprobar cotizaciones.
3 - Contratación del servicio.
4 - Supervisión del servicio. </t>
  </si>
  <si>
    <t xml:space="preserve">1 - Solicitud de servicios.
2 - Cotizaciones.
3 - Documento de recibido del servicio. </t>
  </si>
  <si>
    <t xml:space="preserve">Asistencia protocolar a invitados especiales de la institución y de las Máximas Autoridades. </t>
  </si>
  <si>
    <t>% de solicitudes respondidas a las Máximas Autoridades.</t>
  </si>
  <si>
    <t xml:space="preserve">1 - Recopilar datos del invitado.
2 - Distribución del trabajo.
3 - Recepción del invitado.
4 - Asistencia y orientación.
5 - Llevarlo al destino final.
6 - Garantizar que su experiencia sea grata durante la visita. </t>
  </si>
  <si>
    <t>1 - Solicitud de servicio.
2 - Foto del invitado.</t>
  </si>
  <si>
    <r>
      <t xml:space="preserve">MISIÓN:
</t>
    </r>
    <r>
      <rPr>
        <b/>
        <i/>
        <sz val="12"/>
        <color rgb="FF000000"/>
        <rFont val="Calibri"/>
        <family val="2"/>
        <charset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</si>
  <si>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2"/>
        <color rgb="FF000000"/>
        <rFont val="Calibri"/>
        <family val="2"/>
        <charset val="1"/>
      </rPr>
      <t>"Una República Dominicana con garantía de seguridad alimentaria, siendo como institución, parte de un sistema colaborativo entre instancias públicas y privadas del sector agropecuario".</t>
    </r>
  </si>
  <si>
    <r>
      <t xml:space="preserve">VALORES:
</t>
    </r>
    <r>
      <rPr>
        <b/>
        <i/>
        <sz val="12"/>
        <color rgb="FF000000"/>
        <rFont val="Calibri"/>
        <family val="2"/>
        <charset val="1"/>
      </rPr>
      <t>●Transparencia
●Innovación
●Conocimiento
●Calidad e Inocuidad
●Apego al Servicio</t>
    </r>
  </si>
  <si>
    <t>Nombre del área: Departamento Normas, Sistemas, Supervisión y Seguimiento.</t>
  </si>
  <si>
    <t>Lograr el mejor funcionamiento de las actividades realizadas en las áreas.</t>
  </si>
  <si>
    <t>Evaluaciones de Seguimiento, Medidas Correctivas y Optimización.</t>
  </si>
  <si>
    <t>No. de Informes de evaluación.</t>
  </si>
  <si>
    <t xml:space="preserve">1 - Solicitud de auditoría
2 - Aprobación de auditoría.
3 – Ejecutar                                                                                                                         </t>
  </si>
  <si>
    <t>-Departamento de Normas, Sistemas, Supervisión y Seguimiento.</t>
  </si>
  <si>
    <t>-Todas las áreas institucionales.</t>
  </si>
  <si>
    <t>1- Auditoria aprobada.
2- Registro de participantes.                  3-Informe Final.                                            4-Plan de Seguimiento.</t>
  </si>
  <si>
    <t>Comunicación formal con el propósito de solicitar la realización de la auditoría.</t>
  </si>
  <si>
    <t>Evaluación de procedimientos institucionales.</t>
  </si>
  <si>
    <t>No. de Informes sobre incidencias encontradas.</t>
  </si>
  <si>
    <t>1 - Solicitud de auditoría.
2 - Aprobación de auditoría.
3 - Ejecutar.</t>
  </si>
  <si>
    <t>1-Auditoria aprobada.
2- Registro de participantes.                   3-Informe de auditoria.</t>
  </si>
  <si>
    <t>Garantizar la mejora continua de los procesos.</t>
  </si>
  <si>
    <t>Resumen Ejecutivo de la Implementación de los Controles Internos de la MAE.</t>
  </si>
  <si>
    <t>No. de Informes sobre los procesos y las mejoras continuas.</t>
  </si>
  <si>
    <t>1 - Recolectar información.
2 - Realizar informe.</t>
  </si>
  <si>
    <t>-Todas las áreas institucionales</t>
  </si>
  <si>
    <t>1-Informes Recibidos de las dependencias de  Fiscalización, Revisión, Normas y Seguimiento.            2- Informe del Seguimiento Normativo a la MAE.</t>
  </si>
  <si>
    <t>Informar a la MAE sobre la situación de las Normas.</t>
  </si>
  <si>
    <t>No. de Informes.</t>
  </si>
  <si>
    <t>Vigilar por el cumplimiento de las normas y seguimientos a los procesos de controles de gastos</t>
  </si>
  <si>
    <t>Informe de Validación y Cumplimiento Normativo.</t>
  </si>
  <si>
    <t>No. de Informes sobre la ejecución de los controles del gasto</t>
  </si>
  <si>
    <t xml:space="preserve">1 - Recolectar información.                            2 - Realizar informe.                                                                                                                   3- Realizar Plan </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</si>
  <si>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</si>
  <si>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</si>
  <si>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</si>
  <si>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</si>
  <si>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Registrar los expedientes de pago para fines de análisis, revisión y validación de los procesos de la Institución</t>
  </si>
  <si>
    <t xml:space="preserve">Validación, evaluación y control de documentos de ejecución, administración y de operaciones. </t>
  </si>
  <si>
    <t>No. de Informes revisión de expedientes y sus validaciones</t>
  </si>
  <si>
    <t>1 - Recepción de los documentos de todas las áreas.
2 - Revisión de los documentos.
3 - Corrección de los documentos.
4 - Entrega de los documentos.</t>
  </si>
  <si>
    <t>-Sección de Revisión.</t>
  </si>
  <si>
    <t>1 - Registro en el libro de entrada.
2- Informe de revisión.
4 - Registro en el libro de salida.</t>
  </si>
  <si>
    <t>Revisión de contratos.</t>
  </si>
  <si>
    <t xml:space="preserve">No. de Informes </t>
  </si>
  <si>
    <t>1 - Recepción de los documentos.
2 - Revisión.
3 - Corrección.
4 - Entrega.</t>
  </si>
  <si>
    <t>-Departamento Jurídico.</t>
  </si>
  <si>
    <t>1. Formato de Recepción de contratos.                                                                                                              2 Informe de Revisión.</t>
  </si>
  <si>
    <t>Análisis y revisión de nómina.</t>
  </si>
  <si>
    <t>No. de Informes sobre el análisis de las nóminas, sus montos y hallazgos.</t>
  </si>
  <si>
    <t>1 - Recepción de la nómina de empleados fijos.
2 - Revisión de  la nómina de empleados fijos. 
3 - Entrega de la nómina revisada.</t>
  </si>
  <si>
    <t>-Departamento de Registro, Control y Nómina.</t>
  </si>
  <si>
    <t>1 - Libro de registro de entrada.
2 - Validación del fiscalizador.
3 - Libro de registro de salida.</t>
  </si>
  <si>
    <t>Revisión de expedientes administrativos financieros.</t>
  </si>
  <si>
    <t>1 - Recepción de expedientes administrativos financieros.
2 - Revisión de los expedientes.
3 - Entrega de los expedientes revisados.</t>
  </si>
  <si>
    <t>-Dirección Administrativa Financiera.</t>
  </si>
  <si>
    <t>Fiscalizar las operaciones institucionales y velar por el cumplimiento de las normas y controles en dichos procesos.</t>
  </si>
  <si>
    <t>Informe Fiscalización de operaciones institucionales.</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</si>
  <si>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</si>
  <si>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</si>
  <si>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</si>
  <si>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Arqueo de Fondos Operacionales.</t>
  </si>
  <si>
    <t>No. de Informes de resultados de los Arqueos de Fondos Operacionales.</t>
  </si>
  <si>
    <t>1 - Escoger la fecha para la realización del arqueo.
2 - Realizar el arqueo.</t>
  </si>
  <si>
    <t>-Sección de Operaciones Internas.</t>
  </si>
  <si>
    <t>1 - Programación o cronograma de trabajo.
2 - Informe de arqueo.</t>
  </si>
  <si>
    <t>Realizar de manera aleatoria.</t>
  </si>
  <si>
    <t>Auditoría a realizar.</t>
  </si>
  <si>
    <t>No. de auditorías realizadas.</t>
  </si>
  <si>
    <t>1 - Programar fecha para la auditoría.
2 - Planificar auditoría.
3 - Ejecutar la auditoría.</t>
  </si>
  <si>
    <t>1 - Programación o cronograma de trabajo.
3 - Informe de auditoría.</t>
  </si>
  <si>
    <t>Cheques revisados.</t>
  </si>
  <si>
    <t>No. de Informes de cheques revisados.</t>
  </si>
  <si>
    <t>1 - Recepción de cheques a revisar.
2 - Revisión de cheques.
3 - Entrega de cheques.</t>
  </si>
  <si>
    <t>-Dirección Administrativa y Financiera.</t>
  </si>
  <si>
    <t>1- Informe de Cheques revisados.</t>
  </si>
  <si>
    <t>Organizar y analizar con precaución.</t>
  </si>
  <si>
    <t>Fiscalización y Val. de las. Operaciones Financieras en Bodegas Móviles.</t>
  </si>
  <si>
    <t>No. de Informes sobre las fiscalizaciones de las bodegas móviles.</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</si>
  <si>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</si>
  <si>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</si>
  <si>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</si>
  <si>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</si>
  <si>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Fiscalización y Val. Operaciones O/Fin. En Mercados de Productores.</t>
  </si>
  <si>
    <t>No. de Informes sobre las fiscalizaciones de los mercados</t>
  </si>
  <si>
    <t>1 - Programar fecha para la fiscalización y validación de operaciones financieras en Mercados de Productores.
2 - Planificación de las operaciones. 
3 - Ejecución de las operaciones.</t>
  </si>
  <si>
    <t>-Dirección Administrativa Financiera, Dirección de Gestión de Programas.</t>
  </si>
  <si>
    <t>1 - Programación o cronograma de trabajo.
2 - Informe de fiscalización de las operaciones de Mercados de Productores.</t>
  </si>
  <si>
    <t xml:space="preserve">Supervisar las Operaciones de los Mercados de Productores y Bodegas Móviles. </t>
  </si>
  <si>
    <t>Fiscalización y Validación de Inventario de Materiales y Suministros.</t>
  </si>
  <si>
    <t>No. de Inventarios a Suministros.</t>
  </si>
  <si>
    <t>1 - Programar fecha para la fiscalización y validación del inventario de materiales de suministro.
2 - Planificar el inventario de materiales de suministro.
3 - Ejecución del inventario.</t>
  </si>
  <si>
    <t>Departamento Administrativo. Área de suministros.</t>
  </si>
  <si>
    <t>1- Programación o cronograma de trabajo                                                2 - Informe de fiscalización de la validación de inventario de materiales y suministro.</t>
  </si>
  <si>
    <t>Comunicación formal con el propósito de solicitar la realización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</si>
  <si>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</si>
  <si>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</si>
  <si>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</si>
  <si>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</si>
  <si>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</si>
  <si>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Informe de Ingresos Mensuales de la Institución.</t>
  </si>
  <si>
    <t>No. de Informes de Ingresos.</t>
  </si>
  <si>
    <t>1 - Recolectar información sobre los ingresos mensuales.
2 - Realizar informe mensual final.</t>
  </si>
  <si>
    <t>Departamento Administrativo Financiero</t>
  </si>
  <si>
    <t>1,2 - Informe de ingreso mensual.</t>
  </si>
  <si>
    <t>Solicitar información.</t>
  </si>
  <si>
    <t>Informe de Pagos Electrónicos a Empleados.</t>
  </si>
  <si>
    <t>No. de Informes de Pagos Electrónicos.</t>
  </si>
  <si>
    <t>1 - Recolectar información sobre los pagos electrónicos a empleados. 
2 - Realizar informe mensual final.</t>
  </si>
  <si>
    <t xml:space="preserve">-Sección de Operaciones Internas. </t>
  </si>
  <si>
    <t>1,2 - Informe de pagos electrónicos a empleados.</t>
  </si>
  <si>
    <t>Revisar pagos electrónicos a empleados.</t>
  </si>
  <si>
    <t>Fiscalización de Transferencias  Electrónicas (varias).</t>
  </si>
  <si>
    <t>No. de Informes de pagos por transferencia.</t>
  </si>
  <si>
    <t>1 - Recolectar información sobre las transferencias.
2 - Realizar informe mensual final.</t>
  </si>
  <si>
    <t>1,2 - Reporte de transferencias electrónicas.</t>
  </si>
  <si>
    <t>Revisar pagos de Transferencias Electrónicas.</t>
  </si>
  <si>
    <t>Fiscalización de Expedientes para Fines de Pagos.</t>
  </si>
  <si>
    <t>No. de Informes de expedientes revisados.</t>
  </si>
  <si>
    <t>1 - Recepción de expedientes para fines de pago.
2 - Revisión de los expedientes.
3 - Entrega de los expedientes revisados.</t>
  </si>
  <si>
    <t>Recibir de Revisión los Expedientes.</t>
  </si>
  <si>
    <t>Fiscalización de Nómina Electrónica.</t>
  </si>
  <si>
    <t>No. de Informes de expedientes de nómina revisados.</t>
  </si>
  <si>
    <t>1 - Recepción.
2 - Revisión.
3 - Entrega.</t>
  </si>
  <si>
    <t>1. Recepción de la Nómina.                                                                                                                                               2. Informe de Revisión.</t>
  </si>
  <si>
    <t>Verificación y Validación de Activos Fijos.</t>
  </si>
  <si>
    <t>No. de Verificaciones de Inventario de Activos Fijos.</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</si>
  <si>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</si>
  <si>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</si>
  <si>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</si>
  <si>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</si>
  <si>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Nombre del área: Dirección de Planificación y Desarrollo</t>
  </si>
  <si>
    <t xml:space="preserve">Eje Estratégico del PEI: 2. Organización interna y aumento de la capacidad institucional. </t>
  </si>
  <si>
    <t>Eficientizar la planificación estratégica de la institución.</t>
  </si>
  <si>
    <t>Formulación del Plan Anual de Compras y Contrataciones 2026</t>
  </si>
  <si>
    <t xml:space="preserve">% de avance de la formulación del Plan Anual de Compras y Contrataciones. </t>
  </si>
  <si>
    <t>1. Solicitar requerimientos de insumos a las áreas.
2 .Formular Plan de Compras preliminar.
3 - Revisión del plan con los departamentos de la institución.
4 - Ajustes y reformulación del Plan de Compras.</t>
  </si>
  <si>
    <t>Departamento de Formulación, Monitoreo y Evaluación de Planes, Programas y Proyectos.</t>
  </si>
  <si>
    <t>Todas las áreas institucionales.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</si>
  <si>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</si>
  <si>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Formulación del Plan Operativo Anual 2026</t>
  </si>
  <si>
    <t>% de avance de la formulación del Plan Operativo Anual.</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</si>
  <si>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</si>
  <si>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</si>
  <si>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Formulación del Plan de Protección al Medio Ambiente 2026</t>
  </si>
  <si>
    <t xml:space="preserve">% de avance de la formulación de los Planes de Gestión Institucional 2026. </t>
  </si>
  <si>
    <t>- Dirección Administrativa Financiera.
- Dirección de Recursos Humanos.
- Departamento de Tecnologías de la Información y Comunicación. 
- Departamento de Comunicaciones.</t>
  </si>
  <si>
    <t xml:space="preserve">1. Planilla del Plan de Protección al Medio Ambiente aprobada. 
2. Lista de asistencia de la socialización.
3. Correos electrónicos enviados a las áreas con la planilla.
4. Correo de socialización planilla definitiva a todas las áreas de la institución. </t>
  </si>
  <si>
    <t>Formulación del Proyecto de Presupuesto 2026</t>
  </si>
  <si>
    <t>% de avance de la formulación del presupuesto.</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</si>
  <si>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</si>
  <si>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</si>
  <si>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</si>
  <si>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Monitorear y hacer un seguimiento continuo a las metas establecida en base a las programadas y realizar los ajustes necesarios.</t>
  </si>
  <si>
    <t xml:space="preserve">Informes trimestrales de seguimiento a la ejecución de los Planes de Gestión Institucional. </t>
  </si>
  <si>
    <t xml:space="preserve">No. de informes trimestrales de seguimiento. </t>
  </si>
  <si>
    <t>1 - Correos enviados a las áreas.
2 -  Reporte de tablas.
3,4 - Informes realizados y revisados por el director de Planificación y Desarrollo.
5 -  Correo enviado con el resultado a las áreas y/o listado de participantes en caso de reuniones físicas.</t>
  </si>
  <si>
    <t xml:space="preserve">Informe anual de resultados por cumplimiento a la ejecución de los Planes de Gestión Institucional. </t>
  </si>
  <si>
    <t xml:space="preserve">1. Análisis de los informes trimestrales de los Planes de Gestión Institucional.
2. Preparar tablas de ejecución.
3. Elaboración de informe.                                      
4. Presentación de informe al  director de Planificación y Desarrollo.
5. Socializar con los directores y encargados departamentales involucrados. </t>
  </si>
  <si>
    <t>1 - Informes realizados por trimestre.
2 - Reporte de tablas.
3,4 - Informe realizado y revisado por el director de Planificación y Desarrollo.
5 - Correo enviado con el resultado a las áreas y/o listado de participantes en caso de reuniones físicas.</t>
  </si>
  <si>
    <t xml:space="preserve">Informes de ejecución del POA. </t>
  </si>
  <si>
    <t xml:space="preserve">1 - Solicitud de reportes de ejecución mensual y limitaciones y/o gestiones extraordinarias encontradas. 
2 - Análisis de los reportes y justificaciones enviadas.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</si>
  <si>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director de Planificación y Desarrollo.
5 - Correo enviado con el resultado a las áreas y/o listado de participantes en caso de reuniones físicas.
6 - Informes aprobados y enviados al Portal de Transparencia.</t>
  </si>
  <si>
    <t xml:space="preserve">1. Solicitud de reporte de ejecución a las áreas. 
2. Análisis de las ejecuciones.
3.  Elaboración de informe.
4. Presentación  al director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</si>
  <si>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</si>
  <si>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 xml:space="preserve">Informes de Memoria Institucional </t>
  </si>
  <si>
    <t xml:space="preserve">No. de Informes de Memoria Institucional entregados. </t>
  </si>
  <si>
    <t xml:space="preserve">1. Solicitud de logros institucionales del primer semestre de la gestión a las áreas.
2. Analizar y compilar los temas relevantes de acuerdo a las instrucciones gubernamentales.
3. Revisión de la guía suministrada por la Presidencia y actualizaciones al año.
4. Elaboración de Informe de Memoria Institucional Semestral. 
5. Cargar Informe de Memoria Institucional Semestral al Portal de Memorias de la Presidencia. 
6. Solicitar los logros institucionales restantes correspondientes al segundo semestre de la gestión a las áreas. 
7. Analizar y compilar los temas relevantes según directrices. 
8. Unificar datos del primer semestre y segundo semestre. 
9. Socialización previa al envío con el Director Ejecutivo. 
10. Cargar Resumen Ejecutivo al Portal de Memorias de la Presidencia.
11 -  Cargar Memoria Anual al Portal de Memorias de la Presidencia. 
12- Enviar Memoria Anual a la Oficina de Libre Acceso a la Información para cargar en el portal institucional. </t>
  </si>
  <si>
    <t xml:space="preserve">1 - Correos electrónicos a las áreas solicitando información.
2,3 ,4 - Memoria semestral  realizada y revisada.
5 - Memoria semestral enviada al Portal de Memorias de la Presidencia. 
6 - Correos electrónicos a las áreas solicitando información restante del año (segundo semestre).
7.8,9 - Memoria Anual realizada y revisada.
10,11,12 - Resumen Ejecutivo y Memoria Anual enviada al Portal de Memorias de la Presidencia y cargados al Portal de Transparencia. </t>
  </si>
  <si>
    <t>Informe anual de la ejecución del Plan Operativo Anual (POA).</t>
  </si>
  <si>
    <t xml:space="preserve">Informe anual de la ejecución del (POA) aprobado y entregado.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</si>
  <si>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</si>
  <si>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</si>
  <si>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Autodiagnóstico CAF 2025</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</si>
  <si>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</si>
  <si>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</si>
  <si>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Comité de Calidad</t>
  </si>
  <si>
    <t>1 - Minutas de reuniones, correos y coordinaciones del proceso.
2 - Registro de participantes.
3 - Autodiagnóstico CAF 2024
4 -  Comunicación con los miembros del Comité de Calidad..</t>
  </si>
  <si>
    <t xml:space="preserve">Plan de Mejora Modelo CAF </t>
  </si>
  <si>
    <t xml:space="preserve">Formulación Plan de Mejora 2026
</t>
  </si>
  <si>
    <t>1. Coordinar las reuniones con el Comité de Calidad.
2. Realizar mesas de trabajos con los involucrados.
3. Enviar informe al MAP para cargar a la plataforma.</t>
  </si>
  <si>
    <t>1 - Minutas de reuniones, correos y coordinaciones del proceso.
2 - Registro de participantes.
3 - Documento del Plan de Mejora, comunicación con los miembros del Comité de Calidad.</t>
  </si>
  <si>
    <t>Informes Plan de Mejora 2024</t>
  </si>
  <si>
    <t>1. Coordinar las reuniones con el Comité de Calidad.
2. Realizar mesas de trabajos con los involucrados.
3. Elaborar 1er. informe de avances PM
4. Elaborar Informe Final PM
5.Enviar informes al MAP para ser cargados a la Plataforma</t>
  </si>
  <si>
    <t>1 - Minutas de reuniones, correos y coordinaciones del proceso.
2 - Registro de participantes.
3 - Informes remitidos.</t>
  </si>
  <si>
    <t>Monitoreo de la Calidad de los servicios públicos</t>
  </si>
  <si>
    <t>Informe Encuesta de Satisfacción de Usuarios</t>
  </si>
  <si>
    <t>1. Determinar la muestra.
2. Calendarizar el período a evaluar.
3. Aplicar las encuestas.
4. Tabulación de los datos.
5. Realizar el informe de resultados.
6. Determinación del plan de acción.</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</si>
  <si>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</si>
  <si>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Evaluación Carta Compromiso 
2024-2026</t>
  </si>
  <si>
    <t>Informe de evaluación anual de cumplimiento CCC</t>
  </si>
  <si>
    <t>1 - Recopilar la documentación correspondiente para la primera evaluación de la CCC 2024-2026.
2 - Plan de acción post-auditoría, si aplica.
3 - Comunicar los resultados obtenidos.</t>
  </si>
  <si>
    <t xml:space="preserve">1 - Solicitud de aprobación enviada al MAP. 
2 - Brochure aprobado y cargado a la página del INESPRE.
</t>
  </si>
  <si>
    <t>Impulsar el desarrollo y fortalecimiento institucional, garantizando la eficiencia y transparencia.</t>
  </si>
  <si>
    <t>Supervisión y Evaluación de los procesos</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</si>
  <si>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</si>
  <si>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</si>
  <si>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1 - Actas de reuniones, formularios de levantamiento de información. 
2 - Información validada
3 - Solicitud de aprobación enviada al MAP</t>
  </si>
  <si>
    <t>Auditorias de Control Interno</t>
  </si>
  <si>
    <t>No. de informes</t>
  </si>
  <si>
    <t>1 - Realizar auditorías.
2 - Completar formularios de acuerdos a los procedimientos a evaluar. 
3 - Elaborar plan de acción.
4 - Seguimiento al Plan de Acción.</t>
  </si>
  <si>
    <t>N/A</t>
  </si>
  <si>
    <t xml:space="preserve">1- Informe de Auditoría
2-Formularios completados
3- Plan de acción  elaborado
4- Seguimiento de las acciones </t>
  </si>
  <si>
    <t>Fomentar la igualdad de género en el INESPRE mediante capacitaciones y campañas de sensibilización, en temas de igualdad de oportunidades y prevención de la violencia de género.</t>
  </si>
  <si>
    <t>Coordinación de capacitaciones y campañas de sensibilización dirigidas a los servidores públicos del INESPRE sobre temas de igualdad de género, derechos y prevención de la violencia</t>
  </si>
  <si>
    <t>No. de capacitaciones coordinadas.</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</si>
  <si>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</si>
  <si>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</si>
  <si>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</si>
  <si>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</si>
  <si>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Conmemoración fechas relevantes.</t>
  </si>
  <si>
    <t>No. de conmemoraciones.</t>
  </si>
  <si>
    <t xml:space="preserve">1 - Enviar cápsulas educativas vía correos masivos y difundirlas en las redes sociales, página web, murales digitales e intranet del INESPRE.               </t>
  </si>
  <si>
    <t>- Departamento de Tecnología de la Información y Comunicación.
- Departamento de Comunicaciones.</t>
  </si>
  <si>
    <t xml:space="preserve">1 - Correos masivos a empleados.
2 - Fotos, videos y notas de prensa.
3- Publicación  en la intranet </t>
  </si>
  <si>
    <t xml:space="preserve"> Elaboración de informes trimestrales para evaluar el progreso de las actividades relacionadas con igualdad de género</t>
  </si>
  <si>
    <t>No. de Informes</t>
  </si>
  <si>
    <t>1 - Realizar levantamiento de actividades realizadas.
2 - Elaborar informe.</t>
  </si>
  <si>
    <t xml:space="preserve">1 - Oficio firmado, sellado y recibido por los organismo gubernamental.  </t>
  </si>
  <si>
    <t>Nombre del área: Departamento de Seguridad Militar</t>
  </si>
  <si>
    <t>Seguir prestando eficientemente la labor de seguridad a las distintas actividades y programas institucionales, así como las diferentes regionales a nivel nacional.</t>
  </si>
  <si>
    <t>Seguridad Militar a las Plantas Físicas.</t>
  </si>
  <si>
    <t>No. de Servicios Realizados.</t>
  </si>
  <si>
    <t>1 - Planificar la seguridad que se brindará a las plantas.         
2 - Organizar los militares que llevarán a cabo los servicios.
3 - Ejecutar los servicios programados.</t>
  </si>
  <si>
    <t>-Departamento de Seguridad Militar.</t>
  </si>
  <si>
    <t>Todas áreas</t>
  </si>
  <si>
    <t>1 - Hoja de análisis de los militares en servicios. Informe de supervisión (hojas timbradas y análisis de los militares en servicio).                   
2 - Listado de personal militar asignado a cada planta.
3 - Militares asignados a cada planta.</t>
  </si>
  <si>
    <t>Seguridad Militar a las Bodegas Móviles.</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</si>
  <si>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</si>
  <si>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</si>
  <si>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</si>
  <si>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Seguridad Militar a los Mercados de Productores.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</si>
  <si>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</si>
  <si>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</si>
  <si>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Seguridad Militar a los Funcionarios.</t>
  </si>
  <si>
    <t>1 - Planificar la seguridad que se brindará a los funcionarios.         
2 - Organizar los militares que llevarán a cabo los servicios.
3 - Ejecutar los servicios programados.</t>
  </si>
  <si>
    <t>Dirección Ejecutiva</t>
  </si>
  <si>
    <t>1 - Hoja de análisis de los militares en servicios. Documento de distribución de fuerza (hojas timbradas).              
2 - Listado de personal militar asignado a cada funcionario.
3 - Militares asignados a cada funcionario.</t>
  </si>
  <si>
    <t>Seguridad Militar a Camiones de Abastecimiento.</t>
  </si>
  <si>
    <t>1 - Planificar la seguridad que se brindará a los camiones de abastecimiento.         
2 - Organizar los militares que llevarán a cabo los servicios.
3 - Ejecutar los servicios programados.</t>
  </si>
  <si>
    <t xml:space="preserve">Dirección de Abastecimiento, Distribución y Logística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</si>
  <si>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</si>
  <si>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</si>
  <si>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Proveer soluciones integrales para la gestión de sus operaciones con eficiencia y transparencia.</t>
  </si>
  <si>
    <t>Aplicaciones/Servicios Web.</t>
  </si>
  <si>
    <t>Solicitud Renovación de Plugins de ultimas versiones para la pagina Institucional.</t>
  </si>
  <si>
    <t>1. Identificación de los componentes (Plugins) de próximo a vencer.
2. Solicitar la compra la contratación.</t>
  </si>
  <si>
    <t>Departamento de Tecnología de la Información y Comunicación</t>
  </si>
  <si>
    <t>•  Compras</t>
  </si>
  <si>
    <t>Aviso de Renovación.</t>
  </si>
  <si>
    <t>Actualización de Plugins de ultimas versiones para la pagina Institucional.</t>
  </si>
  <si>
    <t>Instalación de los componentes en nuestra pagina web/ Incluido los gratuitos renovados</t>
  </si>
  <si>
    <t xml:space="preserve"> Entregables:  * Evidencia de la renovación de licencias de los plugins. Evidencia de la implementación de los mismos en nuestro sitio Web(Inespre.gob.do).</t>
  </si>
  <si>
    <t>Nuevas aplicaciones de desarrollo "In-House"</t>
  </si>
  <si>
    <t>1. Levantamiento de las Informaciones del Aplicativo.  
2. Definir lenguaje de Desarrollo y Diseño de la base de datos del Aplicativo.
3. Reelección de documentación de apoyo y reporte para el diseño del nuevo aplicativo
4. Permisos y Definición de los Usuario del Modulo en desarrollo que cumpla con los objetivos para Producción.
5. Presentaciones del sistema de Control de Asistencias en el servidor de desarrollo.
6. Permisos y Definición de los Usuario del Sistema en el ambiente de Producción y migración de componentes y tablas.
7. Entrenamiento de uso de la Aplicación a los usuario con Permisos y en sentido general a los que trabajan o tienen que ver con el modulo y la Gerencia.
8. Implementación y puesta en producción del sistema de Control de Asistencias con sus usuarios definido en el ambiente de Producción.</t>
  </si>
  <si>
    <t>Evidencia de los aplicativos Instalados y listado de usuarios asignados a los mismos.</t>
  </si>
  <si>
    <t>Mantenimiento y Mejoras a aplicaciones existentes</t>
  </si>
  <si>
    <t>1. Mantenimiento a la aplicación LDCI.
2. Mover  aplicación LDCI del servidor 249 al 183.
3. Permisos y Definición de los Usuario de la aplicación para el nuevo Servidor 183.
4. Revisiones y actualización de las demás aplicaciones.</t>
  </si>
  <si>
    <t>En la carpeta de Evidencia esta contenido (Arc.1. Intranet Actualización Dependencias)</t>
  </si>
  <si>
    <t>Proveer a la institución una solución tecnologica moderna para hacer una mejor gestión de sus operaciones .</t>
  </si>
  <si>
    <t>Solución integral (ERP) moderna para la gestión de sus operaciones con eficiencia y transparencia.</t>
  </si>
  <si>
    <t>Solicitud Compra para Implementación de los módulos de ERP.</t>
  </si>
  <si>
    <t>1. Definir los módulos a implementar.
2. Definir los requerimientos de cada módulo.
3. Solicitar la compra al departo de compras.</t>
  </si>
  <si>
    <t>Copias de Solicitudes, orden de compra del Aplicativo</t>
  </si>
  <si>
    <t>Proveer a la Institución de una solución integral (ERP) moderna para la gestión de sus operaciones con eficiencia y transparencia.</t>
  </si>
  <si>
    <t>Implementación de los módulos de la 1ra. Etapa que componen la solución con la correspondiente migración de datos e integración entre los mismos.</t>
  </si>
  <si>
    <t>1. Define y evalúa los objetivos de la empresa en base al Producto necesario.
2. Establecer la mejor presupuesta.
3. Diseñar la forma de Implementación y definir responsabilidades.
4. Hacer Implementación de prueba y ajuste de la aplicación.
5. Definir y  facilitar las Integraciones y escalabilidad.
6. Definir Capacitación y formación del personal Técnico.
7. Definir los Mantenimientos y actualizaciones.
8. Definir el proceso de la implementación.
9. Definir Capacitación y formación de los usuarios finales y permisologia.</t>
  </si>
  <si>
    <t>Evidencia de los aplicativos Instaladas</t>
  </si>
  <si>
    <t>Seguir con la Mejora Continua Servicios TIC</t>
  </si>
  <si>
    <t>Ampliación Ecosistema Hiperconvergente de cara a la implementacion del nuevo ERP</t>
  </si>
  <si>
    <t>Solicitud nuevo NODO Nutanix</t>
  </si>
  <si>
    <t>1. Definir capacidad del nuevo nodo.
2. Solicitud al depatamento de compras.</t>
  </si>
  <si>
    <t xml:space="preserve"> Entregables: * Solución implementada. Evidencia de las necesidades de aumento de la capacidad del ecosistema - datos ANTES de la situacion actual.</t>
  </si>
  <si>
    <t>Ampliacion Ecosistema Hiperconvergente de cara a la implementacion del nuevo ERP</t>
  </si>
  <si>
    <t>Nuevo NODO Nutanix Implementado</t>
  </si>
  <si>
    <t>1. Diseñar la distribución de almacenamiento, memoria, procesador del nodo.
2. Instalación física del Equipo.
3. Instalacion de software y actualizaciones.
4. Configuración del cluster.
5. Documentación.</t>
  </si>
  <si>
    <t xml:space="preserve"> Entregables: * Solución implementada. Evidencia de la nueva capacidad del ecosistema - comparativa de datos ANTES y DESPUES de la implementación de la solución.</t>
  </si>
  <si>
    <t>Aumento de nuestra capacidad de implementar nuevos servidores en la infraestructura hiperconvergente.</t>
  </si>
  <si>
    <t>Upgrade Plan de Hosting (Correo Electronico/Sitio Web inespre.gob.do)</t>
  </si>
  <si>
    <t>Solicitud del Upgrade</t>
  </si>
  <si>
    <t>1. Solicitud de upgrade a Nutanix.
2. Solicitud al departamento de compras para la contratación.</t>
  </si>
  <si>
    <t xml:space="preserve"> Entregables: * Evidencias de la necesidad del upgrade, ponderación del plan mas costo-efectivo para resolver  situacion . Datos que reflejan la situacion actual del servicio.</t>
  </si>
  <si>
    <t>Upgrade Implementado</t>
  </si>
  <si>
    <t>1. Definir plan de trabajo para instalación de upgrade.
2. Hacer copias de serguridad del equipo.
3. Aplicar el upgrade al equipo Nutanix.
4. Realizar las pruebas post upgrate.
5. Documentación.</t>
  </si>
  <si>
    <t xml:space="preserve"> Entregables: * Solución implementada. Evidencia del nuevo plan de contratado - datos ANTES y DESPUES del upgrade al nuevo plan.</t>
  </si>
  <si>
    <t>Renovación (2025-26) Contrato de Mantenimiento Ecosistema Hiperconvergente NUTANIX (Hardware y Software)</t>
  </si>
  <si>
    <t>Solicitud de Renovación</t>
  </si>
  <si>
    <t>1. Solicitar al suplidor los costos de renovación.
2. Solicitar al departamento de compras la contratación del servicio.</t>
  </si>
  <si>
    <t xml:space="preserve"> Entregables:  * Evidencia del vencimiento del contrato de manetenimiento. Presentacion de las estimaciones de la renovacion para el nuevo periodo.</t>
  </si>
  <si>
    <t>Renovacion Aplicada</t>
  </si>
  <si>
    <t>Documentar nuevo contrato de mantenimiento</t>
  </si>
  <si>
    <t xml:space="preserve"> Entregables:  * Evidencia de la compra del servicio. Evidencia de renovacion implementada en nuestra infraestructura.</t>
  </si>
  <si>
    <t>Dar Continuidad de Operaciones y Contingencia TIC</t>
  </si>
  <si>
    <t>Traslado de la Contingencia Off-Site al DataCenter del Estado Dominicano./</t>
  </si>
  <si>
    <t xml:space="preserve">Gestión técnica y administrativa para el Traslado de la Contingencia Off-Site de la localidad actual en “Los Silos” al DataCenter del Estado Dominicano. </t>
  </si>
  <si>
    <t>1. Definir junto a la OGTIC los teminos de la colocacion del Equipo.
2. Solicitar la autorización para la contratacion del servicio.</t>
  </si>
  <si>
    <t xml:space="preserve"> Entregables: * Informes sobre beneficios del traslado de nuestra contingencia al DED. Plan de Contingencia de los servicios beneficiarios de esta actividad.</t>
  </si>
  <si>
    <t xml:space="preserve">Traslado de la Contingencia Off-Site de la localidad actual en “Los Silos” al DataCenter del Estado Dominicano. </t>
  </si>
  <si>
    <t xml:space="preserve">1. Definir plan de accion para el traslado del equipo.
2. Preparar el servidor para el traslado al DataCenter.
3. Instalacion física del servidor en el DataCenter.
4. Configurar equipo y conectividad el DataCenter.
5. Documentación
</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</si>
  <si>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</si>
  <si>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</si>
  <si>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Aumento de recursos para la Solución de Respaldo (Bacula)</t>
  </si>
  <si>
    <t>Solicitud de Expansión del espacio en disco asignado al servidor de Respaldos (Backup).</t>
  </si>
  <si>
    <t>1. Definir distribución de espacio en disco.
2. Solicitud de expanción del espacio.</t>
  </si>
  <si>
    <t xml:space="preserve"> Entregables: * Evidencia de las limitaciones de capacidad del actual ecosistema - datos de la solución actual.</t>
  </si>
  <si>
    <t>Implementacion de la expansión del espacio en disco asignado al servidor de Respaldos (Backup).</t>
  </si>
  <si>
    <t>1. Aplicar nunevo espacio al servidor.
2. Documentación.</t>
  </si>
  <si>
    <t xml:space="preserve"> Entregables: * Solución implementada. Evidencia de la nueva capacidad del ecosistema - datos ANTES y DESPUES de la implementación de la solución.</t>
  </si>
  <si>
    <t>Mejorar la seguridad de los equipos por medio de nuestro sistema de seguridad.</t>
  </si>
  <si>
    <t>Optimización Infraestructura TIC</t>
  </si>
  <si>
    <t>Solicitud de la adquisicion de veinte computadoras para Inespre Herrera.</t>
  </si>
  <si>
    <t>1-Realizacion de levantamiento donde se definiran donde quedara instalado cada a computadora.
2-Realiazacion de solicitud de compra para que el departamento de compra publique los articulos a adquirir.
3-Publicacion en el portal de compras para adquirir todos los articulos requeridos para realizar el proyecto.</t>
  </si>
  <si>
    <t>* Relación de equipos a sustituir 
* soporte de de adquisiciones (Cotizaciones, OC)
* Conduce de recepción de equipos desde el proveedor
* Documento de entrega al usuario final con el debido registro de Activo fijo.</t>
  </si>
  <si>
    <t>Instalacion de Veinte (20) computadoras modernas en Inespre Herrera.</t>
  </si>
  <si>
    <t xml:space="preserve">1-Recepcion de  las veinte computadoras adquiridas.
2-Configuracion de todos los equipos e instalacion de todos los programas utilizados en la institucion.
3-Despliegue o asignacion de los equipos ya configurados.
</t>
  </si>
  <si>
    <t>Optimización Redes LAN/WAN (Capa de acceso Sede Principal)</t>
  </si>
  <si>
    <t>Ver el Plan Operativo para esta actividad.</t>
  </si>
  <si>
    <t>Entregables: Conduce de Entrada de los equipos, Constancia de despacho de almacen, Constancia de registro de Activo Fijo.</t>
  </si>
  <si>
    <t>Switch Capa 3 PoE de 48 Puertos Ethernet 10/100/1000</t>
  </si>
  <si>
    <t>Solicitud de actualizacion de conectividad Inespre Principal-Herrera</t>
  </si>
  <si>
    <t>1-Realizacion de levantamiento de la situacion de comunicaciones de redes en la localidad de Inespre Herrera via radio enlance.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</si>
  <si>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  Compras •  Ingeniería (Planta Física)</t>
  </si>
  <si>
    <t>Entregables: Conduce de Entrada de los componentes y  equipos , Constancia de despacho de almacen, Constancia de registro de Activo Fijo, imagenes del proyecto.</t>
  </si>
  <si>
    <t>Conectividad de alta velocidad via antenas de radiofrecuencia. Implica elevación de ambas torres de conectividad y nuevos radios de telecomunicación.</t>
  </si>
  <si>
    <t>Optimizacion de la Infraestructura TIC</t>
  </si>
  <si>
    <t>Actualización Conectividad Oficina Principal - Herrera</t>
  </si>
  <si>
    <t>1-Recepcion de equipos para actualizacion de la conectividad via radio enlace entre inespre principal y Herrera.
2-Configuracion de todos los equipos  para la conexión via radio enlance.
3-Despliegue o asignacion de los equipos ya configurados.</t>
  </si>
  <si>
    <t>Solicitud de adquisicion de un sistema de redundancia electrica de 25 KVA para Inespre Herrera</t>
  </si>
  <si>
    <t>1. Realizacion de levantamiento de la situacion de comunicaciones de la electricidad en las edificaciones de Inespre Herrera.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</si>
  <si>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Departamento de Tecnología de la Información y Comunicación y Ingenieria</t>
  </si>
  <si>
    <t>Este sistema va a apoyar a los empleados de la localidad de herrera ya que hoy dia cada vez que la luz falla en esta localidad los usuarios se ven afectados en sus funciones ya que no pueden grabar los avances en sus labores. Con un sistema de UPS podran tener tiempos para guardar sus trabajos en caso de que la luz falle por un largo tiempo.</t>
  </si>
  <si>
    <t>Adquisicion de un sistema de redundancia electrica de 25 KVA para Inespre Herrera</t>
  </si>
  <si>
    <t>1-Recepcion de equipos para instalacion de sistema de redundancia electrica
2-Configuracion del UPS y instalacion de las Lineas de UPS.
3-Puesta en produccion de la redundancia electrica o corriente de UPS.</t>
  </si>
  <si>
    <t>Red Wifi Institucional, Inespre Herrera.</t>
  </si>
  <si>
    <t>Solicitud de una red wifi en Inespre Herrera.</t>
  </si>
  <si>
    <t xml:space="preserve">1-Realizacion de levantamiento o Site Survey donde se definiran donde quedara instalado cada access Point y la cantidad que se llevara a cabo.
2-Realizacion de cotizacion de materiales de red y access point
3-Realiazacion de solicitud de compra para que el departamento de compra publique los articulos a adquirir.
4-Publicacion en el portal de compras para adquirir todos los articulos requeridos para realizar el proyecto.
</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</si>
  <si>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</si>
  <si>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</si>
  <si>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Instalacion de una red wifi Institucional donde los empleados puedan acceder a los servicios de la institucion desde sus telefonos y Laptops.</t>
  </si>
  <si>
    <t xml:space="preserve">1-Recepcion de equipos para la implementacion de una red WIFI en INESPRE HERRERA.
2-Asignacion o instalacion de cableado de red en cada punto donde se instalaran los access point.
3-Despliegue de todos los access point en las areas definidas y posterior instalacion de los mismos
</t>
  </si>
  <si>
    <t>Optimización plataforma de antivirus TIC</t>
  </si>
  <si>
    <t xml:space="preserve">Solicitud de renovacion de licencias EndPoint </t>
  </si>
  <si>
    <t>1. Definir cantidad de licencia necesarias a revovar.
2. Solicitar el departmento de compras la contratación.</t>
  </si>
  <si>
    <t>Insumos: Inventario de Activos TIC (Equipos y Servidores)  Entregables: Inventario de Activos TIC (Equipos y Servidores)</t>
  </si>
  <si>
    <t xml:space="preserve">Actualización Seguridad equipos usuarios finales (EndPoints) </t>
  </si>
  <si>
    <t>1. Definir plan de actualización de equipos.
2. Aplicar kit de nueva licencia a equipos.</t>
  </si>
  <si>
    <t>Nombre del área: Departamento Jurídico.</t>
  </si>
  <si>
    <t>Dar cumplimiento a los procesos según la Ley que corresponda.</t>
  </si>
  <si>
    <t>Redacción de Contratos varios.</t>
  </si>
  <si>
    <t>% de Contratos ejecutados.</t>
  </si>
  <si>
    <t>1 - Se recibe la solicitud del contrato.
2 - se verifica que cumpla con los requisitos legales.
3 - Redacción y envío a la Contraloría para fines de aprobación.</t>
  </si>
  <si>
    <t>Unidad Legal de Contratos</t>
  </si>
  <si>
    <t>- Departamento de Comunicaciones.
- Departamento de Compras y Contrataciones.</t>
  </si>
  <si>
    <t>Contratos</t>
  </si>
  <si>
    <t>Envío de los contratos aprobados a la Contraloría General de la Republica</t>
  </si>
  <si>
    <t>1- Se completa el expediente con la documentación requerida.
2-Se crea el tramite en el sistema TRE-Contrato de la Contraloría General de la Republica y envío.</t>
  </si>
  <si>
    <t xml:space="preserve">
- Dirección Ejecutiva- Dirección Administrativa Financiera.</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</si>
  <si>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</si>
  <si>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</si>
  <si>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</si>
  <si>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</si>
  <si>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</si>
  <si>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</si>
  <si>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Redacción actas reunión de Directorio.</t>
  </si>
  <si>
    <t xml:space="preserve">No. de Actas redactadas </t>
  </si>
  <si>
    <t xml:space="preserve">1 - Verificación del cumplimiento de las normas.
2 - Redacción de documentos legales  </t>
  </si>
  <si>
    <t>Departamento Jurídico</t>
  </si>
  <si>
    <t>Actas de Directorio</t>
  </si>
  <si>
    <t xml:space="preserve">Redacción de recibos de descargo por beneficios laborales. </t>
  </si>
  <si>
    <t>% de Recibos de descargos realizados.</t>
  </si>
  <si>
    <t xml:space="preserve">1 - Se recibe copia del cheque.
2 - Se redacta y se procede a anexar al expediente correspondiente </t>
  </si>
  <si>
    <t>Departamento Financiero</t>
  </si>
  <si>
    <t>Recibos de Descargo</t>
  </si>
  <si>
    <t>Cumplir con todos los acuerdos pautados.</t>
  </si>
  <si>
    <t>Redacción de Acuerdos de pago por prestaciones laborales.</t>
  </si>
  <si>
    <t>% de Acuerdos de pago ejecutados.</t>
  </si>
  <si>
    <t>1 - Se recibe la solicitud del acuerdo de pago.
2 - Se procede a redactar el documento.
3 - Obtención de firmas y legalización.
4 - Remisión a financiera para pago.</t>
  </si>
  <si>
    <t>Acuerdos de Pago</t>
  </si>
  <si>
    <r>
      <t xml:space="preserve">MISIÓN:
</t>
    </r>
    <r>
      <rPr>
        <b/>
        <i/>
        <sz val="10"/>
        <color rgb="FF000000"/>
        <rFont val="Calibri"/>
        <family val="2"/>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</si>
  <si>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b/>
        <i/>
        <sz val="10"/>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</si>
  <si>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0"/>
        <color rgb="FF000000"/>
        <rFont val="Calibri"/>
        <family val="2"/>
      </rPr>
      <t>●Transparencia</t>
    </r>
    <r>
      <rPr>
        <b/>
        <i/>
        <sz val="10"/>
        <color rgb="FF000000"/>
        <rFont val="Calibri"/>
        <family val="2"/>
      </rPr>
      <t xml:space="preserve">
●Innovación</t>
    </r>
    <r>
      <rPr>
        <b/>
        <i/>
        <sz val="10"/>
        <color rgb="FF000000"/>
        <rFont val="Calibri"/>
        <family val="2"/>
      </rPr>
      <t xml:space="preserve">
●Conocimiento</t>
    </r>
    <r>
      <rPr>
        <b/>
        <i/>
        <sz val="10"/>
        <color rgb="FF000000"/>
        <rFont val="Calibri"/>
        <family val="2"/>
      </rPr>
      <t xml:space="preserve">
●Calidad e Inocuidad</t>
    </r>
    <r>
      <rPr>
        <b/>
        <i/>
        <sz val="10"/>
        <color rgb="FF000000"/>
        <rFont val="Calibri"/>
        <family val="2"/>
      </rPr>
      <t xml:space="preserve">
●Apego al Servicio</t>
    </r>
    <r>
      <rPr>
        <b/>
        <i/>
        <sz val="10"/>
        <color rgb="FF000000"/>
        <rFont val="Calibri"/>
        <family val="2"/>
      </rPr>
      <t xml:space="preserve">
</t>
    </r>
    <r>
      <rPr>
        <b/>
        <sz val="10"/>
        <color rgb="FF000000"/>
        <rFont val="Calibri"/>
        <family val="2"/>
      </rPr>
      <t xml:space="preserve">
</t>
    </r>
  </si>
  <si>
    <t>Eje Estratégico del PEI: 1. Establecimiento de esquemas de comercialización eficiente de productos agropecuarios.</t>
  </si>
  <si>
    <t>Cronograma de programación mensual 2025</t>
  </si>
  <si>
    <t>Capacitación a cooperativas y/o asociaciones de pequeños y medianos productores agropecuarios en estándares de calidad e Inocuidad.</t>
  </si>
  <si>
    <t>No. de Talleres realizados.</t>
  </si>
  <si>
    <t>Capacitación a Asociaciones y/o Cooperativas de Pequeños y Medianos Productores Agropecuarios en Manejo de Post Cosecha.</t>
  </si>
  <si>
    <t>1 - Solicitud de capacitación.
2 - Aprobación de capacitación.
3 - Notificación a productores.
4 - Realizar la capacitación.</t>
  </si>
  <si>
    <t>1 - Programar las capacitaciones.
2 - Calendario de actividades.
3 - Solicitud de capacitación de las asociaciones y/o cooperativas de productores.
4 - Informe, listado de participantes y fotos.</t>
  </si>
  <si>
    <t>Los talleres serán impartidos a nivel regional.</t>
  </si>
  <si>
    <t>No. de Productores capacitados.</t>
  </si>
  <si>
    <t xml:space="preserve">Capacitación a Asociaciones y/o Cooperativas de Pequeños y Medianos Productores en comercialización de productos  Agropecuarios </t>
  </si>
  <si>
    <t>1 - Solicitud de capacitación.
2 - Aprobación de capacitación.
3 - Notificación a productores.
4 - Llevar a cabo la capacitación.</t>
  </si>
  <si>
    <t>1 - Programar las capacitaciones.
2 - Calendario de actividades.
3 - Comunicación formal.
4 - Informe, listado de participantes y fotos.</t>
  </si>
  <si>
    <t xml:space="preserve">Adiestramiento a Técnicos Agropecuarios sobre Aspectos de Control de Plagas, recepción de productos, almacenamiento y llenado de boletín (MP1). </t>
  </si>
  <si>
    <t>1 - Solicitud de capacitación.
2 - Aprobación de capacitación.
3 - Notificación a técnicos.
4 - Realizar la capacitación.</t>
  </si>
  <si>
    <t>1 - Solicitud de capacitación.
2 - Aprobación de capacitación.
3 - Notificación a técnicos.
4 - Llevar a cabo la capacitación.</t>
  </si>
  <si>
    <t>Encuentro regionales según las necesidades  sugeridas por las asociaciones</t>
  </si>
  <si>
    <t>Mantener controlada la presencia de plagas en todas las instalaciones de nuestra institución a nivel local y nacional.</t>
  </si>
  <si>
    <t>Programación de actividades de control de plagas.</t>
  </si>
  <si>
    <t>No. de actividades de controles de servicios de manejo de plagas</t>
  </si>
  <si>
    <t>1 - Inspección de productos almacenados.
2 - Coordinar con todas las instancias y dependencias las actividades de control de plagas.
3 - Validación de la actividad.</t>
  </si>
  <si>
    <t>Garantizar que las áreas utilizadas para la comercialización de los productos agrícola cumplen con los estándares de inocuidad.</t>
  </si>
  <si>
    <t xml:space="preserve"> Verificación y  Validación de la Sanidad Ambiental en la  Áreas donde se  Comercializan los productos Agropecuarios para garantizar la inocuidad.</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</si>
  <si>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</si>
  <si>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</si>
  <si>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Certificación de calidad de los productos agropecuarios con que opera el INESPRE (MP-1).</t>
  </si>
  <si>
    <t xml:space="preserve">No. de Certificaciones (MP-1) Análisis de Laboratorio de Productos Agropecuarios expedidos.                          </t>
  </si>
  <si>
    <t>1,2,3 - Formulario MP-1 para la certificación del producto.</t>
  </si>
  <si>
    <r>
      <t xml:space="preserve">MISIÓN:
</t>
    </r>
    <r>
      <rPr>
        <b/>
        <i/>
        <sz val="10"/>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</si>
  <si>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VALORES:
</t>
    </r>
    <r>
      <rPr>
        <b/>
        <i/>
        <sz val="10"/>
        <color rgb="FF000000"/>
        <rFont val="Calibri"/>
        <family val="2"/>
      </rPr>
      <t xml:space="preserve">●Transparencia
●Innovación
●Conocimiento
●Calidad e Inocuidad
●Apego al Servicio
</t>
    </r>
    <r>
      <rPr>
        <b/>
        <sz val="10"/>
        <color rgb="FF000000"/>
        <rFont val="Calibri"/>
        <family val="2"/>
      </rPr>
      <t xml:space="preserve">
</t>
    </r>
  </si>
  <si>
    <t>Nombre del área: Dirección de Comercialización</t>
  </si>
  <si>
    <t>Cumplir con las políticas de requerimientos de compras de los rubros agropecuarios para su venta y distribución en los canales de comercialización de acuerdo con lo establecido en los manuales de procedimientos.</t>
  </si>
  <si>
    <t>Requerimientos de Compras de Productos</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</si>
  <si>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</si>
  <si>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</si>
  <si>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Dirección de Comercialización</t>
  </si>
  <si>
    <t xml:space="preserve"> - División de Compras y Contrataciones.                                                                                                                                                                                                                                                              -Departamento de Planificación y Desarrollo.
- Dirección de Abastecimiento, Distribución y Logística.
- Dirección Agropecuaria, Normas y Tecnología Alimentaria.
- Dirección de Gestión de Programas.
</t>
  </si>
  <si>
    <t>1. Plan de Compras. -                                     
2. Documento de requerimientos de compras de productos e informes realizados.-
3. Plantillas de levantamiento de precios e informes.-</t>
  </si>
  <si>
    <t>Suma</t>
  </si>
  <si>
    <t>Contribuir con la estabilización de los precios en los rubros agropecuarios comercializados en el mercado nacional.</t>
  </si>
  <si>
    <t xml:space="preserve"> Levantamiento de la  información para la fijación de Precios.</t>
  </si>
  <si>
    <t>No. de reporte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</si>
  <si>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</si>
  <si>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</si>
  <si>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</si>
  <si>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Fijación de Precios.</t>
  </si>
  <si>
    <t>No. de Informes de los precios establecidos a cada rubro agropecuario entregados a la Dirección Ejecutiva.</t>
  </si>
  <si>
    <t>Facilitar la comercialización directa entre el productor y el consumidor ofertando a la población productos aptos e inocuos a precios asequibles.</t>
  </si>
  <si>
    <t>Gestión de Proveedores.</t>
  </si>
  <si>
    <t>No. de productores beneficiados en los Mercados de Productores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</si>
  <si>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</si>
  <si>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</si>
  <si>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</si>
  <si>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Promedio</t>
  </si>
  <si>
    <t>Ofertar a las Instituciones del Gobierno productos agropecuarios nutritivos y de alta calidad.</t>
  </si>
  <si>
    <t>Programa de venta a instituciones Gubernamentales            (Ventas Interinstitucionales).</t>
  </si>
  <si>
    <t>Monto en Ventas.</t>
  </si>
  <si>
    <t>Monetario</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</si>
  <si>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</si>
  <si>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Financiera.
- Consultoría Jurídica.
- Instituciones Gubernamentales.             -Dirección de Abastecimiento, Distribución y Logística.
- Dirección Agropecuaria, Normas y Tecnología Alimentaría.
</t>
  </si>
  <si>
    <t>1 - Facturas de venta con comprobante.</t>
  </si>
  <si>
    <t>Programa de venta a instituciones del Gobierno.</t>
  </si>
  <si>
    <t>Nombre del área: Dirección de Gestión de Programas</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</si>
  <si>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</si>
  <si>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</si>
  <si>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</si>
  <si>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</si>
  <si>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</si>
  <si>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</si>
  <si>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</si>
  <si>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 de Ciudadanos Beneficiados.</t>
  </si>
  <si>
    <t>Ejecución de Mercados de Productores.</t>
  </si>
  <si>
    <t>No. de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</si>
  <si>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</si>
  <si>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Ejecución de Ferias Agropecuarias.</t>
  </si>
  <si>
    <t>No. de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</si>
  <si>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</si>
  <si>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Participación en Ferias Agropecuarias</t>
  </si>
  <si>
    <t>No.de Ferias Agropecuarias en las que se participo.</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</si>
  <si>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participación del INESPRE en las Ferias Agropecuarias a la que fue invitado.</t>
  </si>
  <si>
    <t>Nombre del área: Dirección de Recursos Humanos</t>
  </si>
  <si>
    <t>Planificar las necesidades de personal de la entidad a fin de optimizar la distribución de la carga de trabajo y las compensaciones de los servidores públicos en el año 2025.</t>
  </si>
  <si>
    <t>Evaluación de la distribución de carga de trabajo y las compensaciones realizando las recomendaciones identificadas.</t>
  </si>
  <si>
    <t>Plantilla planificación RR.HH.</t>
  </si>
  <si>
    <t>1. Solicitud levantamiento de necesidades de personal.
2. Evaluar y tramitar los requerimientos.
3. Completar la matriz y remitir al MAP.
4. Realizar informe impacto financiero a las áreas correspondientes.</t>
  </si>
  <si>
    <t>Depto. Organización del Trabajo y Compensación.</t>
  </si>
  <si>
    <t>Todas las áreas.</t>
  </si>
  <si>
    <t>Informe de validación y evidencia cargada al SISMAP.</t>
  </si>
  <si>
    <t>Velar por el cumplimiento de las normativas vigentes relacionadas con la seguridad y salud ocupacional de los servidores público en el 2025.</t>
  </si>
  <si>
    <t>Registros y descuentos aplicados.</t>
  </si>
  <si>
    <t>No. de reportes de inclusión y exclusiones al PBS.</t>
  </si>
  <si>
    <t>1. Registro en la ARS.
2.  Remisión novedad de nómina a la División de Nómina, para aplicación del descuento.
3. Seguimiento inclusión descuento en la División de Nómina.</t>
  </si>
  <si>
    <t>División de Seguridad y Salud Ocupacional.</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</si>
  <si>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</si>
  <si>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</si>
  <si>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</si>
  <si>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No. de jornadas médica.</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</si>
  <si>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</si>
  <si>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</si>
  <si>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</si>
  <si>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</si>
  <si>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Charlas educativas de salud preventivas y seguridad social.</t>
  </si>
  <si>
    <t>No. de charlas educativas de salud preventivas y seguridad social ejecutadas.</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</si>
  <si>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</si>
  <si>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</si>
  <si>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Informe de gestión de capsulas y charlas educativas.</t>
  </si>
  <si>
    <t>No. de informes realizados.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</si>
  <si>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</si>
  <si>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</si>
  <si>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</si>
  <si>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</si>
  <si>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</si>
  <si>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</si>
  <si>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Departamento de Relaciones Laborales y Sociales.</t>
  </si>
  <si>
    <t>- Dirección de Recursos Humanos.
- Departamento de Registro, Control y Nómina.
- Dirección Administrativa Financiera.
- MAP.</t>
  </si>
  <si>
    <t>Informe resultados de prestaciones laborales y derechos adquiridos.</t>
  </si>
  <si>
    <t>Informe trimestral de prestaciones laborales y derechos adquiridos, pagadas y no pagadas.</t>
  </si>
  <si>
    <t>1 - Solicitud estatus de prestaciones y derechos adquiridos pagadas y no pagadas a la DAF.
2 - Tramitación al MAP informe de resultados pago beneficios laborales.</t>
  </si>
  <si>
    <t>Solicitudes de pagos de TSS.</t>
  </si>
  <si>
    <t>No. de solicitudes de pago realizadas a la TSS.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</si>
  <si>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</si>
  <si>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</si>
  <si>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</si>
  <si>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t>Encuesta de Clima Organizacional.</t>
  </si>
  <si>
    <t xml:space="preserve">Informe de resultados encuesta Clima Organizacional por el MAP.
</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</si>
  <si>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</si>
  <si>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</si>
  <si>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</si>
  <si>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Digitalizar los expedientes del archivo inactivo en el 2025.</t>
  </si>
  <si>
    <t>Digitalización de los expedientes del personal inactivo.</t>
  </si>
  <si>
    <t>% cumplimiento.</t>
  </si>
  <si>
    <t>1. Solicitar equipos tecnológicos y material gastable requerido.
2. Realizar la digitalización de los expedientes.
3. Elaborar indicador trimestral y remitir a la Dirección de RR. HH.</t>
  </si>
  <si>
    <t>Depto. Registro, Control y Nómina.</t>
  </si>
  <si>
    <t>Dirección de RR. HH., Depto. Tecnología de la Información y Comunicación, DAF.</t>
  </si>
  <si>
    <t>Expedientes digitados</t>
  </si>
  <si>
    <t>Actualizar los expedientes del archivo activo en el 2025.</t>
  </si>
  <si>
    <t>Actualización de los expedientes del personal activo.</t>
  </si>
  <si>
    <t>Expedientes actualizados</t>
  </si>
  <si>
    <t>Tramitar los pagos de la nómina tanto a empleados como a beneficiarios de descuentos por el Sistema para la Gestión Financiera del Estado (SIGEF).</t>
  </si>
  <si>
    <t>Pago de nómina en el  Sistema de Información de la Gestión Financiera (SIGEF).</t>
  </si>
  <si>
    <t>No. de confirmación virtual.</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</si>
  <si>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</si>
  <si>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</si>
  <si>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</si>
  <si>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</si>
  <si>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Captar servidores que reúnan las características y requisitos necesarios en el cumplimiento de la planificación de personal 2025.</t>
  </si>
  <si>
    <t>Planificación, organización y ejecución de los concursos públicos para cargos de carrera administrativa.</t>
  </si>
  <si>
    <t>Informe cumplimiento concursos públicos.</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</si>
  <si>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</si>
  <si>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</si>
  <si>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</si>
  <si>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Gestión de ingresos, promociones y ascensos de personal.</t>
  </si>
  <si>
    <t>Informe de gestión de ingresos, promociones y ascensos de personal.</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</si>
  <si>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</si>
  <si>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</si>
  <si>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Inducción de personal de nuevo ingreso.</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</si>
  <si>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</si>
  <si>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</si>
  <si>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 y Área requiriente.</t>
  </si>
  <si>
    <t>Listado de asistencia debidamente firmado y el formulario de inducción.</t>
  </si>
  <si>
    <t>Gestionar los acuerdos y evaluación del desempeño acorde a las metas establecidas en cumplimiento de las normativas vigentes del año 2025 para mejorar resultados esperados de los colaboradores.</t>
  </si>
  <si>
    <t>Formalización acuerdos del desempeño entre colaborador y supervisor.</t>
  </si>
  <si>
    <t>Plantilla reporte acuerdo del desempeño remitido al MAP.</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</si>
  <si>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</si>
  <si>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</si>
  <si>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r>
      <t xml:space="preserve">Dirección de Recursos Humanos, </t>
    </r>
    <r>
      <rPr>
        <sz val="10"/>
        <rFont val="Calibri"/>
        <family val="2"/>
      </rPr>
      <t xml:space="preserve">Todas las Áreas </t>
    </r>
    <r>
      <rPr>
        <sz val="10"/>
        <color rgb="FF000000"/>
        <rFont val="Calibri"/>
        <family val="2"/>
      </rPr>
      <t>y el MAP.</t>
    </r>
  </si>
  <si>
    <t>Plantilla reporte acuerdo del desempeño remitido de la Dirección de Recursos Humanos al MAP.</t>
  </si>
  <si>
    <t>Evaluación acuerdos del desempeño.</t>
  </si>
  <si>
    <t xml:space="preserve">Informe técnico evaluación del desempeño.
</t>
  </si>
  <si>
    <t>1. Reunión supervisores para recepción de evaluación de sus colaboradores.
2. Completar plantilla de puntuaciones obtenidas.
3. Remisión al MAP de la plantilla e informe técnico y el monitoreo del segundo trimestre.</t>
  </si>
  <si>
    <t>Depto. Evaluación del Desempeño y Capacitación.</t>
  </si>
  <si>
    <r>
      <t xml:space="preserve">Dirección de Recursos Humanos, </t>
    </r>
    <r>
      <rPr>
        <sz val="10"/>
        <rFont val="Calibri"/>
        <family val="2"/>
      </rPr>
      <t xml:space="preserve">Todas las Áreas </t>
    </r>
    <r>
      <rPr>
        <sz val="10"/>
        <color rgb="FF000000"/>
        <rFont val="Calibri"/>
        <family val="2"/>
      </rPr>
      <t xml:space="preserve"> y el MAP.</t>
    </r>
  </si>
  <si>
    <t>Plantilla e informe técnico evaluación del desempeño remitido de Dirección de Recursos Humanos al MAP.</t>
  </si>
  <si>
    <t>Mejorar las competencias  de los colaboradores a través de las capacitaciones, acorde a los resultados de la detección de necesidades de formación.</t>
  </si>
  <si>
    <t>Plan de capacitación 2025.</t>
  </si>
  <si>
    <t>Plan de capacitación aprobado.</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</si>
  <si>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</si>
  <si>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</si>
  <si>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Plan de capacitación 2025 elaborado.</t>
  </si>
  <si>
    <t>Ejecución del plan de capacitación anual.</t>
  </si>
  <si>
    <t>%  de ejecución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</si>
  <si>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</si>
  <si>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tenga convenios y proveedores designados.</t>
  </si>
  <si>
    <t>1. Informe trimestral de la ejecución del plan de capacitación.
2. Indicador plan de capacitación elaborado versus plan de capacitación ejecutado.</t>
  </si>
  <si>
    <t>Orientar al personal en relación de subsistemas de Recursos Humanos, con el objetivo de realizar una gestión eficiente, oportuna y eficaz .</t>
  </si>
  <si>
    <t>Asesoría y tramitación en materia de Recursos Humanos al personal.</t>
  </si>
  <si>
    <t>Informe semestral de gestión.</t>
  </si>
  <si>
    <t>1. Recibir, tramitar y evaluar los requerimientos de gestión de necesidades relacionados con los subsistemas de personal.
2. Remitir informe de resultados semestral a la Dirección de Recursos Humanos.</t>
  </si>
  <si>
    <t>Coordinaciones de la Dirección de RR.HH.</t>
  </si>
  <si>
    <t>Dirección de Recursos Humanos.</t>
  </si>
  <si>
    <t>Nombre del área: Dirección Ejecutiva</t>
  </si>
  <si>
    <t>Tomar decisiones de impacto para la Institución y la ciudadanía, estableciendo, creando y aprobando regulaciones, presupuestos, adquisiciones, cambios, entre otros.</t>
  </si>
  <si>
    <t>Directorio Ejecutivo</t>
  </si>
  <si>
    <t>No. de encuentros programados.</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</si>
  <si>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</si>
  <si>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</si>
  <si>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</si>
  <si>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</si>
  <si>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Directorio Ejecutivo.</t>
  </si>
  <si>
    <t>Dar seguimiento al cumplimiento  eficaz de los planes, proyectos, normas y procesos de nuevas regulaciones.</t>
  </si>
  <si>
    <t>STAFF Ejecutivo</t>
  </si>
  <si>
    <t>No. de reuniones.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</si>
  <si>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</si>
  <si>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  Minuta del encuentro.</t>
  </si>
  <si>
    <t>Fechas no establecidas.</t>
  </si>
  <si>
    <t>STAFF Ejecutivo.</t>
  </si>
  <si>
    <t>Garantizar un sector agropecuario más productivo y eficiente para asegurar el abastecimiento oportuno de los productos a la población.</t>
  </si>
  <si>
    <t>Reuniones con el Ministro de Agricultura</t>
  </si>
  <si>
    <t>No. de encuentros con la MAE.</t>
  </si>
  <si>
    <t>1 - Coordinar reunión con el Ministro.
2 - Presentar resultados y nuevos proyectos/programas de la Institución.
3 - Presentar estado y ejecución de los programas actuales.</t>
  </si>
  <si>
    <t>-Dirección de Gestión de Programas.                                                     -Departamento de Planificación
-Dirección de Comercialización.
-Dirección de Abastecimiento, Distribución y Logística.
-Dirección Agropecuaria, Normas y Tecnología Alimentaria.</t>
  </si>
  <si>
    <t>1 - Registro de  mensajes convocando.
2 - Registro de participantes / Minuta de reunión.</t>
  </si>
  <si>
    <t xml:space="preserve">Se realizan generalmente cada lunes. </t>
  </si>
  <si>
    <t>Reuniones con el Ministro de Agricultura.</t>
  </si>
  <si>
    <t>Encuentros con  productores</t>
  </si>
  <si>
    <t>1 - Planificar los encuentros.</t>
  </si>
  <si>
    <t>-Gerencias regionales.                             -Dirección de Comercialización.</t>
  </si>
  <si>
    <t>1 - Agenda del Director.
 2 - Convocatoria.
 3 - Minutas / fotografías de las visitas e Informes.</t>
  </si>
  <si>
    <t>Encuentros con  productores.</t>
  </si>
  <si>
    <t>Nombre del área: Oficina Libre Acceso a la Información</t>
  </si>
  <si>
    <t>Eje Estratégico del PEI:2. Organización interna y aumento de la capacidad institucional.</t>
  </si>
  <si>
    <t xml:space="preserve">Cumplir con todo lo establecido en la Ley 200-04 de Libre Acceso a la Información Pública .                       </t>
  </si>
  <si>
    <t>Respuesta a las solicitudes ciudadanos y cumplimiento de las publicaciones.</t>
  </si>
  <si>
    <t>% de respuestas a solicitudes</t>
  </si>
  <si>
    <t>1. Recepción de la solicitud                        
2. Solicitud de la respuesta al área correspondiente.                                                     
3. Recepción de la respuesta del área correspondiente.                                                            
4. Remisión de la respuesta  al solicitante.</t>
  </si>
  <si>
    <t>OAI</t>
  </si>
  <si>
    <t>Todos los departamentos</t>
  </si>
  <si>
    <t xml:space="preserve">1. Estadísticas  trimestrales OAI.                   
2. Comunicaciones a los departamentos internos .                         
3. Respuesta al solicitante. 
4. Datos abiertos </t>
  </si>
  <si>
    <t xml:space="preserve">% de publificaciones </t>
  </si>
  <si>
    <t xml:space="preserve">                  
1. Correos de recordatorio a las áreas    correspondiente.                                        
2. Recepción de las informaciones.                                                              
3. Revisión de las informaciones. 
4. Carga en el portal de transparencia.</t>
  </si>
  <si>
    <t xml:space="preserve">1. Portal de transparencia 
2. Evaluación mensual </t>
  </si>
  <si>
    <t>Garantizar el cumplimiento del Plan de Trabajo de la CIGCN en concordancia con lo establecido por el órgano rector en la materia y el Sistema de Gestión Integrado de la Institución.</t>
  </si>
  <si>
    <t>Cumplimiento de todas las actividades contempladas en el Plan de Trabajo 2024 de la CIGCN.</t>
  </si>
  <si>
    <t>% de ejecución de las actividades del Plan de Trabajo de la CIGCN.</t>
  </si>
  <si>
    <t>1. Planificación del cronograma de las actividades.                                                                                2. Convocatoria y desarrollo de la actividad.                                                                         3. Realización de las tareas correspondientes a las evidencias.</t>
  </si>
  <si>
    <t>CIGCN</t>
  </si>
  <si>
    <t>1. Comunicaciones 
2. Capturas
3. Correos
4. Listados de asistencia</t>
  </si>
  <si>
    <t>Dirección de Planificación y Desarrollo</t>
  </si>
  <si>
    <r>
      <t xml:space="preserve">Ing. Erick Sánchez
</t>
    </r>
    <r>
      <rPr>
        <sz val="11"/>
        <color indexed="8"/>
        <rFont val="Times New Roman"/>
        <family val="1"/>
      </rPr>
      <t>Encargado División de Estadísticas</t>
    </r>
  </si>
  <si>
    <t>Una gran parte de los productores que participan en los mercados dentro de un mes tiende a volver a hacerlo en meses posteriores. Por ende, para calcular de manera correcta la cantidad de productores que se benefician en periodos mayores que un mes, se hace por medio de un promedio de los meses que abarcan dicho periodo, evitando asi que se cuenten productores que ya habian participado anteriormente en otros mercados.</t>
  </si>
  <si>
    <t>Nombre del área: Dirección Administrativa Financiera.</t>
  </si>
  <si>
    <t>Ejecutar los procesos de adquisición de bienes y servicios, según el Plan de Compras, dando cumplimiento a la Ley 340-06.</t>
  </si>
  <si>
    <t>Clasificación de procesos, de acuerdo a umbrales correspondientes.</t>
  </si>
  <si>
    <t>Reporte trimestral del Portal Transaccional de la DGCP</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</si>
  <si>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</si>
  <si>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</si>
  <si>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</si>
  <si>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</si>
  <si>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 xml:space="preserve">Asegurar el cumplimiento de los plazos y requerimientos del Sistema de Compras y Contrataciones </t>
  </si>
  <si>
    <t>Evaluaciones del SISCOMPRA</t>
  </si>
  <si>
    <t>Calificaciones trimestrales de la Institución</t>
  </si>
  <si>
    <t>1- Publicar los procesos con la documentación requerida en el Sistema Electrónico de Contrataciones Públicas (SECP).
2- Cumplir con el cronograma de acuerdo a los tiempos establecidos.
3- Cerrar los procesos con la documentación de cierre, cumpliendo con los plazos establecidos.</t>
  </si>
  <si>
    <t>1- Calificaciones trimestrales recibidas de la DGCP.</t>
  </si>
  <si>
    <t>Honrar los compromisos financieros de la Institución.</t>
  </si>
  <si>
    <t>Recepción de ingresos producto de las actividades de la Institución.</t>
  </si>
  <si>
    <t>No. de reportes mensuales de ingresos internos.</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</si>
  <si>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</si>
  <si>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</si>
  <si>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</si>
  <si>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</si>
  <si>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</si>
  <si>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</si>
  <si>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</si>
  <si>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</si>
  <si>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</si>
  <si>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Ejecución de los pagos a suplidores.</t>
  </si>
  <si>
    <t>No. de relaciones de pagos a suplidores.</t>
  </si>
  <si>
    <t xml:space="preserve">1 - Recepción de facturas de suplidores.
2 - Ejecución de los pagos. </t>
  </si>
  <si>
    <t>Departamento de Normas, Sistemas, Supervisión y Seguimiento.</t>
  </si>
  <si>
    <t xml:space="preserve">1 - Facturas de suplidores.
2 - Cheques. </t>
  </si>
  <si>
    <t>Presentar las operaciones financieras de la Institución ante el Gobierno Central y la población.</t>
  </si>
  <si>
    <t>Estados Financieros Mensuales.</t>
  </si>
  <si>
    <t>No. de publicaciones de Estados Financieros.</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</si>
  <si>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</si>
  <si>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</si>
  <si>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</si>
  <si>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</si>
  <si>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Reporte de Activos Fijos.</t>
  </si>
  <si>
    <t>No. de publicaciones de Reportes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</si>
  <si>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</si>
  <si>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</si>
  <si>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</si>
  <si>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</si>
  <si>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Monitorear y controlar el presupuesto anual aprobado para la Institución.</t>
  </si>
  <si>
    <t>Informes Mensuales de Ejecución Presupuestaria</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</si>
  <si>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</si>
  <si>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</si>
  <si>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</si>
  <si>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</si>
  <si>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r>
      <t>Proporcionar transporte a los colaboradores</t>
    </r>
    <r>
      <rPr>
        <sz val="10"/>
        <color rgb="FFFF0000"/>
        <rFont val="Calibri"/>
        <family val="2"/>
        <scheme val="minor"/>
      </rPr>
      <t xml:space="preserve"> </t>
    </r>
    <r>
      <rPr>
        <sz val="10"/>
        <rFont val="Calibri"/>
        <family val="2"/>
        <scheme val="minor"/>
      </rPr>
      <t>y áreas operativas del INESPRE.</t>
    </r>
  </si>
  <si>
    <t>Reporte mensual de uso de camiones.</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</si>
  <si>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</si>
  <si>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</si>
  <si>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</si>
  <si>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Garantizar la higiene en todas las áreas de la Institución.</t>
  </si>
  <si>
    <t>Limpieza de la Institución.</t>
  </si>
  <si>
    <t>% de limpieza de las áreas de la Institución.</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</si>
  <si>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</si>
  <si>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</si>
  <si>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</si>
  <si>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</si>
  <si>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</si>
  <si>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</si>
  <si>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</si>
  <si>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</si>
  <si>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</si>
  <si>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</si>
  <si>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Reparación en todas las instalaciones de la Institución.</t>
  </si>
  <si>
    <t>% de Reparaciones realizadas.</t>
  </si>
  <si>
    <t xml:space="preserve">1 - Reparación de Instalaciones Eléctricas.
2 - Reparación de Plomería.
3 - Reparación de Edificaciones.
4 - Reparación de Refrigeración.                                              </t>
  </si>
  <si>
    <r>
      <t xml:space="preserve">MISIÓN:
</t>
    </r>
    <r>
      <rPr>
        <b/>
        <i/>
        <sz val="14"/>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</si>
  <si>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4"/>
        <rFont val="Calibri"/>
        <family val="2"/>
      </rPr>
      <t>"Una República Dominicana con garantía de seguridad alimentaria, siendo como institución, parte de un sistema colaborativo entre instancias públicas y privadas del sector agropecuario".</t>
    </r>
  </si>
  <si>
    <r>
      <t xml:space="preserve">VALORES:
</t>
    </r>
    <r>
      <rPr>
        <b/>
        <i/>
        <sz val="14"/>
        <rFont val="Calibri"/>
        <family val="2"/>
      </rPr>
      <t xml:space="preserve">●Transparencia
●Innovación
●Conocimiento
●Calidad e Inocuidad
●Apego al Servicio
</t>
    </r>
    <r>
      <rPr>
        <b/>
        <sz val="14"/>
        <rFont val="Calibri"/>
        <family val="2"/>
      </rPr>
      <t xml:space="preserve">
</t>
    </r>
  </si>
  <si>
    <t>Nombre del área: Dirección de Abastecimiento, Distribución y Logística.</t>
  </si>
  <si>
    <t>Abastecer los canales de comercialización y almacenes regionales con productos agropecuarios en las comunidades de escasos recursos en el tiempo requerido.</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</si>
  <si>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</si>
  <si>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</si>
  <si>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</si>
  <si>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</si>
  <si>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</si>
  <si>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</si>
  <si>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Abastecimiento de Mercados de Productores.</t>
  </si>
  <si>
    <t>No. de Mercados de Productores abastecidos.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</si>
  <si>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</si>
  <si>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</si>
  <si>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Abastecimiento de Ferias Agropecuarias.</t>
  </si>
  <si>
    <t>No. de Ferias Agropecuarias abastecidas.</t>
  </si>
  <si>
    <t>1 - Programación de abastecimiento y distribución.
2 - Reporte diario de abastecimiento y distribución.
3 - Reporte diario de abastecimiento y distribución.
4 - Documento interno MP5 y MP12.
5 - Documento de carga/descarga</t>
  </si>
  <si>
    <t>Abastecimiento de Ferias Agropecuarias en las que participa el INESPRE.</t>
  </si>
  <si>
    <t>No.de Ferias Agropecuarias abastecidas en las que se participo.</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</si>
  <si>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</si>
  <si>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Participación en Ferias Agropecuarias.</t>
  </si>
  <si>
    <t>Nombre del área: Dirección Agropecuaria, Normas y Tecnología Alimentaria</t>
  </si>
  <si>
    <t>-Elaborar el plan de capacitación.                                                                               -Cumplir a tiempo con la convocatoria de las actividades a las cooperativas y asociaciones.                                                                                 -Evaluar la efectividad del plan de capacitación en estándares de calidad, inocuidad y comercialización.                                                                                                     -Cumplir con la participación de genero. (mujeres, hombres y jóvenes en las capacitaciones).                                               -Concientizar a los productores sobre los beneficios al cumplir con las normas de comercialización.</t>
  </si>
  <si>
    <t xml:space="preserve"> - Departamento de Normas y Estándares de Calidad.                                                                              - Departamento de  Inocuidad                                                             -Departamento de Formación en Comercialización Agropecuaria.                                                                         </t>
  </si>
  <si>
    <t xml:space="preserve"> -Dirección Agropecuaria, Normas y Tecnología Alimentaria.                                                                         -Dirección Administrativa Financiera.                                     -Departamento de Servicios Agropecuarios</t>
  </si>
  <si>
    <t>- Registro de participantes por actividades programadas.                                                            - Fotografías por actividad realizada.                                                                   - Comunicación de invitación.                                                                  -Informes.                                                                   - Encuestas a productores beneficiados del programas de estándares de calidad y comercialización.</t>
  </si>
  <si>
    <t xml:space="preserve">- Departamento de Inocuidad.
- Departamento de Formación en Comercialización Agropecuaria.                                                      </t>
  </si>
  <si>
    <t>- Dirección Agropecuaria, Normas y Tecnología Alimentaria.                                            - Departamento Administrativo.
Financiero.                                      -Departamento de Servicios Agropecuarios</t>
  </si>
  <si>
    <t xml:space="preserve">
- Departamento de Formación en Comercialización Agropecuaria.
</t>
  </si>
  <si>
    <t xml:space="preserve">- Dirección Agropecuaria, Normas y Tecnología Alimentaria.                                   -Departamento de Servicios Agropecuarios.                                         - Dirección de Abastecimiento, Distribución y Logística.
- Dirección de Comercialización. </t>
  </si>
  <si>
    <t>Adiestrar a Técnicos Agropecuarios sobre aspectos de control de plagas, recepción de productos, almacenamiento y llenado de boletín (MP1)  para que estos sean más eficientes en las actividades que realiza la institución.</t>
  </si>
  <si>
    <t>-Departamento de Operaciones.
-Departamento de Normas Técnicas y Estándares de Calidad.</t>
  </si>
  <si>
    <t xml:space="preserve">- Dirección Agropecuaria, Normas y Tecnología Alimentaria.
- Departamento de Formación en Comercialización Agropecuaria.
- Departamento Administrativo.
</t>
  </si>
  <si>
    <t>No. de Técnicos adiestrados.</t>
  </si>
  <si>
    <t xml:space="preserve">Adiestrar a manipuladores  en Buenas Prácticas de Manipulación (BPM) de Productos Agropecuarios. para que estos sean más eficientes en el manejo de los productos que se comercializan </t>
  </si>
  <si>
    <t xml:space="preserve">Adiestramiento a Manipuladores sobre Buenas Prácticas de Manipulación (BPM) de Productos Agropecuarios </t>
  </si>
  <si>
    <t xml:space="preserve">
-Departamento de Normas Técnicas y Estándares de Calidad.                                                                 - Departamento de Inocuidad 
</t>
  </si>
  <si>
    <t xml:space="preserve">- Dirección Agropecuaria, Normas y Tecnología Alimentaria.                                   
- Departamento Administrativo                                       -Sección de Protocolo.
</t>
  </si>
  <si>
    <t>No. de Personal Manipuladores Adiestrados.</t>
  </si>
  <si>
    <t xml:space="preserve">Programar la integración de las  asociaciones y  cooperativas en procura de  mejorar  la rentabilidad y competitividad para  fortalecer los conocimientos de la comercialización de productos agropecuarios.  </t>
  </si>
  <si>
    <t xml:space="preserve">  -Departamento Servicios Agropecuarios  </t>
  </si>
  <si>
    <t xml:space="preserve">-Dirección Agropecuaria, Norma y Tecnología Alimentaria.         
-Departamento de Formación en Comercialización
- Departamento Administrativo     </t>
  </si>
  <si>
    <t xml:space="preserve">- Registro de participantes por actividades programadas.                                                            - Fotografías por actividad realizada.                                                                            - Informes.                                            </t>
  </si>
  <si>
    <t xml:space="preserve"> - Departamento de Operación </t>
  </si>
  <si>
    <t xml:space="preserve">-Dirección Agropecuaria, Norma y Tecnología Alimentaria.         
-Departamento de Compras y Contrataciones  </t>
  </si>
  <si>
    <t xml:space="preserve">- Fotografías por actividad realizada.                                                                            - Informes.                                                                     -Calendario de actividades                                   </t>
  </si>
  <si>
    <t xml:space="preserve"> - Departamento de Inocuidad </t>
  </si>
  <si>
    <t xml:space="preserve">-Dirección Agropecuaria, Norma y Tecnología Alimentaria.           </t>
  </si>
  <si>
    <t>Certificar las condiciones óptimas de los Productos Agropecuarios y Agroindustriales.</t>
  </si>
  <si>
    <t xml:space="preserve">
- Departamento de Normas Técnicas y Estándares de Calidad.</t>
  </si>
  <si>
    <t>- Dirección Agropecuaria, Normas y Tecnología Alimentaria.                                     - Departamento de Inocuidad Agroalimentaria.
- Departamento de Servicios Agropecuarios.
- Departamento de Operaciones.</t>
  </si>
  <si>
    <t xml:space="preserve">Según cronograma de requisición de productos de la Dirección de Comercialización y la Dirección de Programas </t>
  </si>
  <si>
    <t>Informe anual de la ejecución del Plan Estratégico Institucional (PEI) 2021-2024.</t>
  </si>
  <si>
    <t xml:space="preserve">Informe anual de la ejecución y avance del (PEI) 2021-2024 entregado. </t>
  </si>
  <si>
    <r>
      <t>Lic. Roseidy Mateo</t>
    </r>
    <r>
      <rPr>
        <sz val="11"/>
        <color indexed="8"/>
        <rFont val="Times New Roman"/>
        <family val="1"/>
      </rPr>
      <t xml:space="preserve">
Analista </t>
    </r>
  </si>
  <si>
    <r>
      <rPr>
        <b/>
        <sz val="11"/>
        <color rgb="FF000000"/>
        <rFont val="Times New Roman"/>
        <family val="1"/>
      </rPr>
      <t xml:space="preserve">Andrea Ventura </t>
    </r>
    <r>
      <rPr>
        <sz val="11"/>
        <color indexed="8"/>
        <rFont val="Times New Roman"/>
        <family val="1"/>
      </rPr>
      <t xml:space="preserve">
Técnico</t>
    </r>
  </si>
  <si>
    <t>Fase final Formulación del Plan Estratégico Institucional (PEI) 2025-2028</t>
  </si>
  <si>
    <t>% de avance de la fase final de Formulación del Plan Estratégico Institucional (PEI) 2025-2028</t>
  </si>
  <si>
    <t>1. Completar las matrices de herramientas proporcionadas por el MEPyD.
2. Remitir las matrices completas al MEPyD para revisión y retroalimentación.
3. Redactar el documento preliminar del Plan Estratégico Institucional (PEI) 2025-2028.
4. Realizar revisión final del documento con los actores clave. 
5. Enviar el documento final del PEI para su validación y publicación oficial.</t>
  </si>
  <si>
    <t xml:space="preserve">1. Matrices completadas.
2. Correo electrónico de envío con acuse de recibo del MEPyD.
3. Borrador del documento PEI 2025-2028 en formato digital.
4. Versión revisada del PEI con los aportes incorporados.
5. Correo electrónico de envío del documento final.
</t>
  </si>
  <si>
    <t xml:space="preserve">1. Verificación de estructura de planilla del plan con el Departamento de Calidad en la gestión.
2. Revisión y aprobación de la planilla.
3. Socializar la planilla con las áreas involucradas. 
4. Envío de planilla vacía a las áreas involucradas y responsables con fecha límite de entrega.
5. Recepción de la planilla, correcciones y socialización con las áreas responsables.
6. Adecuación de planilla final y envío a las áreas responsables de versión final del documento. 
7. Aprobación de áreas responsables y Director Ejecutivo. </t>
  </si>
  <si>
    <t xml:space="preserve">1 - Solicitud de reportes de cumplimiento.
2 - Preparar tablas de ejecución.
3 -  Elaboración de informe.
4- Presentación al director de Planificación y Desarrollo.
5- Socialización con los directores y encargados departamentales involucrados. </t>
  </si>
  <si>
    <t>Informes de las metas físicas – financiera.</t>
  </si>
  <si>
    <t>1. Gestionar los informes trimestrales y anual del seguimiento del POA y  el informe de ejecución presupuestarias trimestrales y anual  del presupuesto.
2. Realizar el informe.</t>
  </si>
  <si>
    <t>Dirección Administrativa Financiera</t>
  </si>
  <si>
    <t>1. Los informes de POA y presupuesto solicitados.
2. Los informes físicos-financieros realizados.</t>
  </si>
  <si>
    <t xml:space="preserve">Informe de Vigencia de la Gravedad de los Riesgos </t>
  </si>
  <si>
    <t>No. de Informes de Vigencia de la Gravedad de los Riesgos entregados.</t>
  </si>
  <si>
    <t xml:space="preserve">1- Solicitud de matriz de monitoreo de riesgos trimestral y plan de mitigación de riesgos. 
2- Análisis y comparación de resultados de los riesgos vs resultados del POA según el trimestre.
3- Compilación de datos de cada área y compilación trimestral (para elaboración de informe semestral). 
4- Redacción de informe de resultados sobre la vigencia de la gravedad de los riesgos. 
5- Revisión del director de Planificación y Desarrollo.
6- Socialización con las áreas. 
7- Carga de informe para fines de control interno. </t>
  </si>
  <si>
    <t>1- Matriz de monitoreo de riesgos y plan de mitigación trimestral de cada área.
2,3- Matrices y PMR  compilados. 
4,5- Informe semestral sobre la vigencia de la gravedad de los riesgos. 
6- Correos de socialización. 
7- Resultados  positivos en el indicador de Control Interno.</t>
  </si>
  <si>
    <t>Reportes Estadísticos Trimestrales de los Principales Servicios de la Institución</t>
  </si>
  <si>
    <t>No. de reportes realizados</t>
  </si>
  <si>
    <t>1. Solicitud de estadísticas a las áreas correspondientes.
2. Recepción de las estadísticas solicitadas.
3. Revisión de las estadísticas recibidas.
4. Llenado de las bases de datos con las estadísticas revisadas.
5. Realización del reporte estadístico.</t>
  </si>
  <si>
    <t>1,2,3,4,5 - Reportes estadísticos realizados.</t>
  </si>
  <si>
    <t xml:space="preserve">1 - Análisis de las ejecuciones e informes trimestrales.
2 - Analizar, compilar y ordenar la información de las ejecuciones del año. 
3 - Elaboración de informe.
4 - Presentación al director de Planificación y Desarrollo.
5 - Socialización con las áreas (directores, encargados y gestores).
6 - Envío de informe a la Oficina de Libre Acceso a la Información para publicación en el portal institucional. </t>
  </si>
  <si>
    <t>Departamento de Calidad en la Gestión</t>
  </si>
  <si>
    <t>- Direcciones misionales 
- Oficina de Libre Acceso a la Información
- Departamento de Tecnologías de la Información y Comunicación
- Departamento de Comunicaciones</t>
  </si>
  <si>
    <t>Departamento de Desarrollo Institucional</t>
  </si>
  <si>
    <t>- Dirección de Recursos Humanos
- Dirección de Planificación y Desarrollo</t>
  </si>
  <si>
    <t>- Departamento de Formulación, Monitoreo y Evaluación de Planes Programas y Proyectos.</t>
  </si>
  <si>
    <t>Contenido</t>
  </si>
  <si>
    <t>Áreas Institucionales</t>
  </si>
  <si>
    <t>Capacitación  a pequeños y medianos productores agropecuarios en conocimiento de post cosecha,  calidad e inocuidad y comercialización de productos para que estos sean más eficientes en sus labores de comercialización.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</si>
</sst>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409]General"/>
    <numFmt numFmtId="165" formatCode=";;"/>
    <numFmt numFmtId="166" formatCode="&quot;RD&quot;&quot;$&quot;#,##0.00"/>
    <numFmt numFmtId="167" formatCode="&quot;RD$&quot;#,##0.00"/>
    <numFmt numFmtId="168" formatCode="[$-409]0.00%"/>
    <numFmt numFmtId="169" formatCode="_-* #,##0.00_-;\-* #,##0.00_-;_-* &quot;-&quot;??_-;_-@_-"/>
    <numFmt numFmtId="170" formatCode="&quot; &quot;* #,##0.00&quot; &quot;;&quot; &quot;* &quot;(&quot;#,##0.00&quot;)&quot;;&quot; &quot;* &quot;-&quot;#&quot; &quot;;&quot; &quot;@&quot; &quot;"/>
    <numFmt numFmtId="171" formatCode="0\ %"/>
    <numFmt numFmtId="172" formatCode="&quot; &quot;* #,##0&quot; &quot;;&quot; &quot;* &quot;(&quot;#,##0&quot;)&quot;;&quot; &quot;* &quot;-&quot;#&quot; &quot;;&quot; &quot;@&quot; &quot;"/>
  </numFmts>
  <fonts count="80" x14ac:knownFonts="1">
    <font>
      <sz val="11"/>
      <color theme="1"/>
      <name val="Calibri"/>
      <family val="2"/>
      <scheme val="minor"/>
    </font>
    <font>
      <sz val="11"/>
      <color theme="1"/>
      <name val="Calibri"/>
      <family val="2"/>
      <scheme val="minor"/>
    </font>
    <font>
      <sz val="11"/>
      <color rgb="FF000000"/>
      <name val="Calibri"/>
      <family val="2"/>
    </font>
    <font>
      <sz val="11"/>
      <color rgb="FF000000"/>
      <name val="Arial"/>
      <family val="2"/>
    </font>
    <font>
      <b/>
      <sz val="24"/>
      <color rgb="FF000000"/>
      <name val="Calibri"/>
      <family val="2"/>
    </font>
    <font>
      <b/>
      <sz val="24"/>
      <color rgb="FF000000"/>
      <name val="Times New Roman"/>
      <family val="1"/>
    </font>
    <font>
      <sz val="11"/>
      <color indexed="8"/>
      <name val="Calibri"/>
      <family val="2"/>
    </font>
    <font>
      <sz val="11"/>
      <color indexed="8"/>
      <name val="Times New Roman"/>
      <family val="1"/>
    </font>
    <font>
      <b/>
      <sz val="11"/>
      <color indexed="8"/>
      <name val="Times New Roman"/>
      <family val="1"/>
    </font>
    <font>
      <b/>
      <sz val="16"/>
      <color indexed="8"/>
      <name val="Times New Roman"/>
      <family val="1"/>
    </font>
    <font>
      <sz val="16"/>
      <color indexed="8"/>
      <name val="Times New Roman"/>
      <family val="1"/>
    </font>
    <font>
      <b/>
      <sz val="16"/>
      <color rgb="FF000000"/>
      <name val="Times New Roman"/>
      <family val="1"/>
    </font>
    <font>
      <b/>
      <sz val="14"/>
      <color indexed="8"/>
      <name val="Times New Roman"/>
      <family val="1"/>
    </font>
    <font>
      <sz val="14"/>
      <color indexed="8"/>
      <name val="Times New Roman"/>
      <family val="1"/>
    </font>
    <font>
      <b/>
      <sz val="11"/>
      <color rgb="FF000000"/>
      <name val="Times New Roman"/>
      <family val="1"/>
    </font>
    <font>
      <b/>
      <sz val="11"/>
      <name val="Times New Roman"/>
      <family val="1"/>
    </font>
    <font>
      <b/>
      <sz val="12"/>
      <color indexed="8"/>
      <name val="Times New Roman"/>
      <family val="1"/>
    </font>
    <font>
      <sz val="12"/>
      <color indexed="8"/>
      <name val="Times New Roman"/>
      <family val="1"/>
    </font>
    <font>
      <b/>
      <u/>
      <sz val="12"/>
      <color indexed="8"/>
      <name val="Times New Roman"/>
      <family val="1"/>
    </font>
    <font>
      <sz val="12"/>
      <color rgb="FF000000"/>
      <name val="Calibri"/>
      <family val="2"/>
    </font>
    <font>
      <b/>
      <sz val="20"/>
      <color rgb="FFFFFFFF"/>
      <name val="Calibri"/>
      <family val="2"/>
    </font>
    <font>
      <sz val="20"/>
      <color rgb="FF000000"/>
      <name val="Calibri"/>
      <family val="2"/>
    </font>
    <font>
      <b/>
      <sz val="20"/>
      <color rgb="FF000000"/>
      <name val="Calibri"/>
      <family val="2"/>
    </font>
    <font>
      <b/>
      <i/>
      <sz val="16"/>
      <color rgb="FF000000"/>
      <name val="Calibri"/>
      <family val="2"/>
    </font>
    <font>
      <b/>
      <i/>
      <sz val="14"/>
      <color rgb="FF000000"/>
      <name val="Calibri"/>
      <family val="2"/>
    </font>
    <font>
      <sz val="10"/>
      <color rgb="FF000000"/>
      <name val="Verdana"/>
      <family val="2"/>
    </font>
    <font>
      <b/>
      <sz val="12"/>
      <color rgb="FF000000"/>
      <name val="Calibri"/>
      <family val="2"/>
    </font>
    <font>
      <b/>
      <sz val="12"/>
      <color rgb="FFFFFFFF"/>
      <name val="Calibri"/>
      <family val="2"/>
    </font>
    <font>
      <sz val="12"/>
      <color rgb="FF000000"/>
      <name val="Arial"/>
      <family val="2"/>
    </font>
    <font>
      <sz val="10"/>
      <name val="Verdana"/>
      <family val="2"/>
    </font>
    <font>
      <sz val="10"/>
      <name val="Calibri"/>
      <family val="2"/>
    </font>
    <font>
      <b/>
      <sz val="10"/>
      <color rgb="FF000000"/>
      <name val="Calibri"/>
      <family val="2"/>
    </font>
    <font>
      <sz val="10"/>
      <color rgb="FF000000"/>
      <name val="Calibri"/>
      <family val="2"/>
      <scheme val="minor"/>
    </font>
    <font>
      <sz val="11"/>
      <color rgb="FF000000"/>
      <name val="Calibri"/>
      <family val="2"/>
      <charset val="1"/>
    </font>
    <font>
      <sz val="10"/>
      <name val="Calibri"/>
      <family val="2"/>
      <charset val="1"/>
    </font>
    <font>
      <b/>
      <sz val="12"/>
      <color rgb="FF000000"/>
      <name val="Calibri"/>
      <family val="2"/>
      <charset val="1"/>
    </font>
    <font>
      <sz val="10"/>
      <color rgb="FF000000"/>
      <name val="Verdana"/>
      <family val="2"/>
      <charset val="1"/>
    </font>
    <font>
      <sz val="10"/>
      <color rgb="FF000000"/>
      <name val="Calibri"/>
      <family val="2"/>
    </font>
    <font>
      <sz val="10"/>
      <color rgb="FF000000"/>
      <name val="Arial"/>
      <family val="2"/>
    </font>
    <font>
      <sz val="12"/>
      <color rgb="FF000000"/>
      <name val="Calibri"/>
      <family val="2"/>
      <charset val="1"/>
    </font>
    <font>
      <b/>
      <sz val="12"/>
      <color rgb="FF000000"/>
      <name val="Arial"/>
      <family val="2"/>
    </font>
    <font>
      <sz val="9"/>
      <color rgb="FF000000"/>
      <name val="Calibri"/>
      <family val="2"/>
      <charset val="1"/>
    </font>
    <font>
      <sz val="11"/>
      <color rgb="FF000000"/>
      <name val="Arial"/>
      <family val="2"/>
      <charset val="1"/>
    </font>
    <font>
      <sz val="9"/>
      <color rgb="FF000000"/>
      <name val="Arial"/>
      <family val="2"/>
      <charset val="1"/>
    </font>
    <font>
      <b/>
      <sz val="12"/>
      <color rgb="FFFFFFFF"/>
      <name val="Calibri"/>
      <family val="2"/>
      <charset val="1"/>
    </font>
    <font>
      <b/>
      <i/>
      <sz val="12"/>
      <color rgb="FF000000"/>
      <name val="Calibri"/>
      <family val="2"/>
      <charset val="1"/>
    </font>
    <font>
      <b/>
      <sz val="9"/>
      <color rgb="FFFFFFFF"/>
      <name val="Calibri"/>
      <family val="2"/>
      <charset val="1"/>
    </font>
    <font>
      <sz val="12"/>
      <color rgb="FF000000"/>
      <name val="Arial"/>
      <family val="2"/>
      <charset val="1"/>
    </font>
    <font>
      <sz val="12"/>
      <name val="Calibri"/>
      <family val="2"/>
    </font>
    <font>
      <sz val="12"/>
      <color theme="1"/>
      <name val="Calibri"/>
      <family val="2"/>
      <scheme val="minor"/>
    </font>
    <font>
      <b/>
      <sz val="11"/>
      <color rgb="FF000000"/>
      <name val="Calibri"/>
      <family val="2"/>
    </font>
    <font>
      <b/>
      <sz val="10"/>
      <color rgb="FF000000"/>
      <name val="Arial"/>
      <family val="2"/>
    </font>
    <font>
      <b/>
      <sz val="11"/>
      <color rgb="FF000000"/>
      <name val="Arial"/>
      <family val="2"/>
    </font>
    <font>
      <b/>
      <sz val="12"/>
      <color theme="1"/>
      <name val="Calibri"/>
      <family val="2"/>
      <scheme val="minor"/>
    </font>
    <font>
      <sz val="12"/>
      <name val="Calibri"/>
      <family val="2"/>
      <scheme val="minor"/>
    </font>
    <font>
      <b/>
      <sz val="12"/>
      <color rgb="FF000000"/>
      <name val="Calibri"/>
      <family val="2"/>
      <scheme val="minor"/>
    </font>
    <font>
      <sz val="12"/>
      <color rgb="FF000000"/>
      <name val="Calibri"/>
      <family val="2"/>
      <scheme val="minor"/>
    </font>
    <font>
      <sz val="10"/>
      <color rgb="FF000000"/>
      <name val="Liberation Sans"/>
      <family val="2"/>
    </font>
    <font>
      <b/>
      <sz val="10"/>
      <color rgb="FFFFFFFF"/>
      <name val="Calibri"/>
      <family val="2"/>
    </font>
    <font>
      <b/>
      <i/>
      <sz val="10"/>
      <color rgb="FF000000"/>
      <name val="Calibri"/>
      <family val="2"/>
    </font>
    <font>
      <b/>
      <sz val="16"/>
      <color rgb="FFFFFFFF"/>
      <name val="Calibri"/>
      <family val="2"/>
    </font>
    <font>
      <b/>
      <sz val="8"/>
      <color rgb="FF000000"/>
      <name val="Calibri"/>
      <family val="2"/>
    </font>
    <font>
      <sz val="8"/>
      <color rgb="FF000000"/>
      <name val="Verdana"/>
      <family val="2"/>
    </font>
    <font>
      <b/>
      <sz val="7"/>
      <color rgb="FF000000"/>
      <name val="Verdana"/>
      <family val="2"/>
    </font>
    <font>
      <sz val="10"/>
      <color theme="1"/>
      <name val="Calibri"/>
      <family val="2"/>
      <scheme val="minor"/>
    </font>
    <font>
      <sz val="10"/>
      <color theme="1"/>
      <name val="Calibri"/>
      <family val="2"/>
    </font>
    <font>
      <b/>
      <sz val="10"/>
      <color rgb="FF000000"/>
      <name val="Calibri"/>
      <family val="2"/>
      <scheme val="minor"/>
    </font>
    <font>
      <sz val="10"/>
      <color rgb="FF000000"/>
      <name val="Calibri"/>
      <family val="2"/>
      <charset val="1"/>
    </font>
    <font>
      <b/>
      <sz val="12"/>
      <name val="Calibri"/>
      <family val="2"/>
    </font>
    <font>
      <sz val="10"/>
      <name val="Calibri"/>
      <family val="2"/>
      <scheme val="minor"/>
    </font>
    <font>
      <sz val="10"/>
      <color rgb="FFFF0000"/>
      <name val="Calibri"/>
      <family val="2"/>
      <scheme val="minor"/>
    </font>
    <font>
      <b/>
      <sz val="14"/>
      <color rgb="FFFFFFFF"/>
      <name val="Calibri"/>
      <family val="2"/>
    </font>
    <font>
      <b/>
      <sz val="14"/>
      <color rgb="FF000000"/>
      <name val="Calibri"/>
      <family val="2"/>
    </font>
    <font>
      <b/>
      <i/>
      <sz val="14"/>
      <name val="Calibri"/>
      <family val="2"/>
    </font>
    <font>
      <b/>
      <sz val="14"/>
      <name val="Calibri"/>
      <family val="2"/>
    </font>
    <font>
      <b/>
      <sz val="10"/>
      <name val="Calibri"/>
      <family val="2"/>
    </font>
    <font>
      <b/>
      <sz val="18"/>
      <color rgb="FFFFFFFF"/>
      <name val="Calibri"/>
      <family val="2"/>
    </font>
    <font>
      <u/>
      <sz val="11"/>
      <color theme="10"/>
      <name val="Arial"/>
      <family val="2"/>
    </font>
    <font>
      <u/>
      <sz val="11"/>
      <color theme="10"/>
      <name val="Calibri"/>
      <family val="2"/>
      <scheme val="minor"/>
    </font>
    <font>
      <u/>
      <sz val="11"/>
      <color theme="10"/>
      <name val="Calibri"/>
      <family val="2"/>
    </font>
  </fonts>
  <fills count="21">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rgb="FFFFF3CB"/>
        <bgColor indexed="64"/>
      </patternFill>
    </fill>
    <fill>
      <patternFill patternType="solid">
        <fgColor rgb="FF385723"/>
        <bgColor rgb="FF333300"/>
      </patternFill>
    </fill>
    <fill>
      <patternFill patternType="solid">
        <fgColor rgb="FFFFF3CB"/>
        <bgColor rgb="FFFFFF99"/>
      </patternFill>
    </fill>
    <fill>
      <patternFill patternType="solid">
        <fgColor rgb="FFFFFFFF"/>
        <bgColor rgb="FFFFF3CB"/>
      </patternFill>
    </fill>
    <fill>
      <patternFill patternType="solid">
        <fgColor theme="0"/>
        <bgColor indexed="64"/>
      </patternFill>
    </fill>
    <fill>
      <patternFill patternType="solid">
        <fgColor theme="0"/>
        <bgColor rgb="FFE2F0D9"/>
      </patternFill>
    </fill>
    <fill>
      <patternFill patternType="solid">
        <fgColor theme="0"/>
        <bgColor rgb="FFFFF3CB"/>
      </patternFill>
    </fill>
    <fill>
      <patternFill patternType="solid">
        <fgColor rgb="FF385723"/>
        <bgColor rgb="FF385723"/>
      </patternFill>
    </fill>
    <fill>
      <patternFill patternType="solid">
        <fgColor rgb="FFFFF3CB"/>
        <bgColor rgb="FFFFF3CB"/>
      </patternFill>
    </fill>
    <fill>
      <patternFill patternType="solid">
        <fgColor rgb="FF375623"/>
        <bgColor rgb="FF375623"/>
      </patternFill>
    </fill>
    <fill>
      <patternFill patternType="solid">
        <fgColor rgb="FFFFF5CE"/>
        <bgColor rgb="FFFFF5CE"/>
      </patternFill>
    </fill>
    <fill>
      <patternFill patternType="solid">
        <fgColor rgb="FFFFF2CC"/>
        <bgColor rgb="FFFFF2CC"/>
      </patternFill>
    </fill>
    <fill>
      <patternFill patternType="solid">
        <fgColor theme="7" tint="0.79998168889431442"/>
        <bgColor indexed="64"/>
      </patternFill>
    </fill>
  </fills>
  <borders count="97">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medium">
        <color auto="1"/>
      </right>
      <top style="double">
        <color indexed="9"/>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8"/>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style="medium">
        <color indexed="8"/>
      </right>
      <top style="medium">
        <color indexed="9"/>
      </top>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diagonal/>
    </border>
    <border>
      <left/>
      <right style="medium">
        <color indexed="8"/>
      </right>
      <top/>
      <bottom/>
      <diagonal/>
    </border>
    <border>
      <left style="medium">
        <color indexed="9"/>
      </left>
      <right/>
      <top/>
      <bottom style="medium">
        <color indexed="9"/>
      </bottom>
      <diagonal/>
    </border>
    <border>
      <left/>
      <right/>
      <top/>
      <bottom style="medium">
        <color indexed="9"/>
      </bottom>
      <diagonal/>
    </border>
    <border>
      <left/>
      <right style="medium">
        <color indexed="8"/>
      </right>
      <top/>
      <bottom style="medium">
        <color indexed="9"/>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bottom/>
      <diagonal/>
    </border>
    <border>
      <left style="medium">
        <color auto="1"/>
      </left>
      <right style="medium">
        <color rgb="FF000000"/>
      </right>
      <top/>
      <bottom/>
      <diagonal/>
    </border>
    <border>
      <left style="medium">
        <color auto="1"/>
      </left>
      <right style="medium">
        <color rgb="FF000000"/>
      </right>
      <top/>
      <bottom style="medium">
        <color auto="1"/>
      </bottom>
      <diagonal/>
    </border>
    <border>
      <left style="medium">
        <color rgb="FF000000"/>
      </left>
      <right style="medium">
        <color rgb="FF000000"/>
      </right>
      <top/>
      <bottom/>
      <diagonal/>
    </border>
    <border>
      <left style="medium">
        <color auto="1"/>
      </left>
      <right style="medium">
        <color rgb="FF000000"/>
      </right>
      <top style="medium">
        <color auto="1"/>
      </top>
      <bottom/>
      <diagonal/>
    </border>
    <border>
      <left style="medium">
        <color auto="1"/>
      </left>
      <right style="medium">
        <color rgb="FF000000"/>
      </right>
      <top style="medium">
        <color auto="1"/>
      </top>
      <bottom style="medium">
        <color auto="1"/>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auto="1"/>
      </left>
      <right style="medium">
        <color rgb="FF000000"/>
      </right>
      <top/>
      <bottom style="medium">
        <color rgb="FF000000"/>
      </bottom>
      <diagonal/>
    </border>
    <border>
      <left style="medium">
        <color rgb="FF000000"/>
      </left>
      <right style="medium">
        <color rgb="FF000000"/>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right style="medium">
        <color rgb="FF000000"/>
      </right>
      <top style="medium">
        <color indexed="64"/>
      </top>
      <bottom style="medium">
        <color rgb="FF000000"/>
      </bottom>
      <diagonal/>
    </border>
    <border>
      <left/>
      <right style="medium">
        <color rgb="FF000000"/>
      </right>
      <top/>
      <bottom/>
      <diagonal/>
    </border>
    <border>
      <left/>
      <right style="medium">
        <color rgb="FF000000"/>
      </right>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s>
  <cellStyleXfs count="32">
    <xf numFmtId="0" fontId="0" fillId="0" borderId="0"/>
    <xf numFmtId="44" fontId="1" fillId="0" borderId="0" applyFont="0" applyFill="0" applyBorder="0" applyAlignment="0" applyProtection="0"/>
    <xf numFmtId="9" fontId="1" fillId="0" borderId="0" applyFont="0" applyFill="0" applyBorder="0" applyAlignment="0" applyProtection="0"/>
    <xf numFmtId="164" fontId="2" fillId="0" borderId="0" applyBorder="0" applyProtection="0"/>
    <xf numFmtId="0" fontId="3" fillId="0" borderId="0"/>
    <xf numFmtId="0" fontId="6" fillId="0" borderId="0"/>
    <xf numFmtId="164" fontId="2" fillId="0" borderId="0" applyBorder="0" applyProtection="0"/>
    <xf numFmtId="164" fontId="25" fillId="0" borderId="0" applyBorder="0" applyProtection="0"/>
    <xf numFmtId="0" fontId="29" fillId="0" borderId="0"/>
    <xf numFmtId="9" fontId="1" fillId="0" borderId="0" applyFont="0" applyFill="0" applyBorder="0" applyAlignment="0" applyProtection="0"/>
    <xf numFmtId="9" fontId="1" fillId="0" borderId="0" applyFont="0" applyFill="0" applyBorder="0" applyAlignment="0" applyProtection="0"/>
    <xf numFmtId="164" fontId="33" fillId="0" borderId="0" applyBorder="0" applyProtection="0"/>
    <xf numFmtId="164" fontId="36" fillId="0" borderId="0" applyBorder="0" applyProtection="0"/>
    <xf numFmtId="164" fontId="38" fillId="0" borderId="0" applyBorder="0" applyProtection="0"/>
    <xf numFmtId="0" fontId="42" fillId="0" borderId="0"/>
    <xf numFmtId="9" fontId="42" fillId="0" borderId="0" applyBorder="0" applyProtection="0"/>
    <xf numFmtId="9" fontId="1" fillId="0" borderId="0" applyFont="0" applyFill="0" applyBorder="0" applyAlignment="0" applyProtection="0"/>
    <xf numFmtId="9" fontId="3" fillId="0" borderId="0" applyFont="0" applyFill="0" applyBorder="0" applyAlignment="0" applyProtection="0"/>
    <xf numFmtId="169" fontId="3" fillId="0" borderId="0" applyFont="0" applyFill="0" applyBorder="0" applyAlignment="0" applyProtection="0"/>
    <xf numFmtId="164" fontId="2" fillId="0" borderId="0" applyBorder="0" applyProtection="0"/>
    <xf numFmtId="0" fontId="3" fillId="0" borderId="0"/>
    <xf numFmtId="164" fontId="25" fillId="0" borderId="0" applyBorder="0" applyProtection="0"/>
    <xf numFmtId="0" fontId="57" fillId="0" borderId="0"/>
    <xf numFmtId="9" fontId="57" fillId="0" borderId="0" applyFont="0" applyBorder="0" applyProtection="0"/>
    <xf numFmtId="170" fontId="57" fillId="0" borderId="0" applyFont="0" applyBorder="0" applyProtection="0"/>
    <xf numFmtId="43" fontId="1" fillId="0" borderId="0" applyFont="0" applyFill="0" applyBorder="0" applyAlignment="0" applyProtection="0"/>
    <xf numFmtId="0" fontId="38" fillId="0" borderId="0"/>
    <xf numFmtId="171" fontId="42" fillId="0" borderId="0" applyBorder="0" applyProtection="0"/>
    <xf numFmtId="0" fontId="1" fillId="0" borderId="0"/>
    <xf numFmtId="9" fontId="1" fillId="0" borderId="0" applyFont="0" applyFill="0" applyBorder="0" applyAlignment="0" applyProtection="0"/>
    <xf numFmtId="0" fontId="57" fillId="0" borderId="0"/>
    <xf numFmtId="0" fontId="77" fillId="0" borderId="0" applyNumberFormat="0" applyFill="0" applyBorder="0" applyAlignment="0" applyProtection="0">
      <alignment vertical="top"/>
      <protection locked="0"/>
    </xf>
  </cellStyleXfs>
  <cellXfs count="810">
    <xf numFmtId="0" fontId="0" fillId="0" borderId="0" xfId="0"/>
    <xf numFmtId="164" fontId="2" fillId="0" borderId="0" xfId="3" applyProtection="1"/>
    <xf numFmtId="0" fontId="3" fillId="0" borderId="0" xfId="4"/>
    <xf numFmtId="164" fontId="4" fillId="0" borderId="0" xfId="3" applyFont="1" applyAlignment="1" applyProtection="1">
      <alignment vertical="center"/>
    </xf>
    <xf numFmtId="0" fontId="7" fillId="0" borderId="0" xfId="5" applyFont="1" applyAlignment="1">
      <alignment vertical="center"/>
    </xf>
    <xf numFmtId="0" fontId="6" fillId="0" borderId="0" xfId="5"/>
    <xf numFmtId="0" fontId="6" fillId="0" borderId="0" xfId="5" applyAlignment="1">
      <alignment horizontal="center" vertical="center"/>
    </xf>
    <xf numFmtId="0" fontId="13" fillId="0" borderId="21" xfId="5" applyFont="1" applyBorder="1" applyAlignment="1">
      <alignment vertical="top" wrapText="1"/>
    </xf>
    <xf numFmtId="0" fontId="13" fillId="0" borderId="33" xfId="5" applyFont="1" applyBorder="1" applyAlignment="1">
      <alignment vertical="top" wrapText="1"/>
    </xf>
    <xf numFmtId="164" fontId="19" fillId="0" borderId="0" xfId="3" applyFont="1" applyAlignment="1" applyProtection="1">
      <alignment vertical="center"/>
    </xf>
    <xf numFmtId="164" fontId="2" fillId="0" borderId="0" xfId="3" applyAlignment="1" applyProtection="1">
      <alignment vertical="center"/>
    </xf>
    <xf numFmtId="164" fontId="21" fillId="0" borderId="0" xfId="3" applyFont="1" applyAlignment="1" applyProtection="1">
      <alignment vertical="center"/>
    </xf>
    <xf numFmtId="164" fontId="2" fillId="6" borderId="0" xfId="3" applyFill="1" applyAlignment="1" applyProtection="1">
      <alignment vertical="center"/>
    </xf>
    <xf numFmtId="164" fontId="20" fillId="0" borderId="58" xfId="7" applyFont="1" applyBorder="1" applyAlignment="1" applyProtection="1">
      <alignment vertical="center" wrapText="1"/>
    </xf>
    <xf numFmtId="0" fontId="28" fillId="0" borderId="0" xfId="4" applyFont="1"/>
    <xf numFmtId="164" fontId="26" fillId="7" borderId="48" xfId="7" applyFont="1" applyFill="1" applyBorder="1" applyAlignment="1" applyProtection="1">
      <alignment horizontal="center" vertical="center" wrapText="1"/>
    </xf>
    <xf numFmtId="165" fontId="26" fillId="7" borderId="48" xfId="7" applyNumberFormat="1" applyFont="1" applyFill="1" applyBorder="1" applyAlignment="1" applyProtection="1">
      <alignment horizontal="center" vertical="center" wrapText="1"/>
    </xf>
    <xf numFmtId="165" fontId="19" fillId="7" borderId="48" xfId="7" applyNumberFormat="1" applyFont="1" applyFill="1" applyBorder="1" applyAlignment="1" applyProtection="1">
      <alignment horizontal="center" vertical="center" wrapText="1"/>
    </xf>
    <xf numFmtId="164" fontId="19" fillId="6" borderId="0" xfId="3" applyFont="1" applyFill="1" applyAlignment="1" applyProtection="1">
      <alignment vertical="center"/>
    </xf>
    <xf numFmtId="0" fontId="30" fillId="0" borderId="66" xfId="8" applyFont="1" applyBorder="1" applyAlignment="1">
      <alignment horizontal="left" vertical="center" wrapText="1"/>
    </xf>
    <xf numFmtId="0" fontId="30" fillId="0" borderId="66" xfId="8" applyFont="1" applyBorder="1" applyAlignment="1">
      <alignment horizontal="center" vertical="center" wrapText="1"/>
    </xf>
    <xf numFmtId="164" fontId="19" fillId="0" borderId="48" xfId="7" applyFont="1" applyBorder="1" applyAlignment="1" applyProtection="1">
      <alignment horizontal="center" vertical="center" wrapText="1"/>
    </xf>
    <xf numFmtId="3" fontId="26" fillId="0" borderId="48" xfId="9" applyNumberFormat="1" applyFont="1" applyFill="1" applyBorder="1" applyAlignment="1" applyProtection="1">
      <alignment horizontal="center" vertical="center" wrapText="1"/>
    </xf>
    <xf numFmtId="164" fontId="26" fillId="0" borderId="48" xfId="7" applyFont="1" applyBorder="1" applyAlignment="1" applyProtection="1">
      <alignment horizontal="center" vertical="center" wrapText="1"/>
    </xf>
    <xf numFmtId="166" fontId="31" fillId="0" borderId="66" xfId="10" applyNumberFormat="1" applyFont="1" applyBorder="1" applyAlignment="1" applyProtection="1">
      <alignment horizontal="right" vertical="center" wrapText="1"/>
    </xf>
    <xf numFmtId="3" fontId="30" fillId="0" borderId="66" xfId="8" applyNumberFormat="1" applyFont="1" applyBorder="1" applyAlignment="1">
      <alignment horizontal="center" vertical="center" wrapText="1"/>
    </xf>
    <xf numFmtId="164" fontId="19" fillId="0" borderId="48" xfId="7" quotePrefix="1" applyFont="1" applyBorder="1" applyAlignment="1" applyProtection="1">
      <alignment horizontal="left" vertical="center" wrapText="1"/>
    </xf>
    <xf numFmtId="3" fontId="19" fillId="0" borderId="48" xfId="9" applyNumberFormat="1" applyFont="1" applyBorder="1" applyAlignment="1" applyProtection="1">
      <alignment horizontal="center" vertical="center"/>
    </xf>
    <xf numFmtId="3" fontId="26" fillId="7" borderId="48" xfId="9" applyNumberFormat="1" applyFont="1" applyFill="1" applyBorder="1" applyAlignment="1" applyProtection="1">
      <alignment horizontal="center" vertical="center"/>
    </xf>
    <xf numFmtId="3" fontId="30" fillId="0" borderId="66" xfId="8" quotePrefix="1" applyNumberFormat="1" applyFont="1" applyBorder="1" applyAlignment="1">
      <alignment horizontal="left" vertical="center" wrapText="1"/>
    </xf>
    <xf numFmtId="3" fontId="19" fillId="0" borderId="48" xfId="9" applyNumberFormat="1" applyFont="1" applyFill="1" applyBorder="1" applyAlignment="1" applyProtection="1">
      <alignment horizontal="center" vertical="center"/>
    </xf>
    <xf numFmtId="0" fontId="32" fillId="0" borderId="0" xfId="4" applyFont="1" applyAlignment="1">
      <alignment horizontal="center" vertical="center"/>
    </xf>
    <xf numFmtId="164" fontId="30" fillId="0" borderId="66" xfId="3" applyFont="1" applyBorder="1" applyAlignment="1" applyProtection="1">
      <alignment horizontal="left" vertical="center" wrapText="1"/>
    </xf>
    <xf numFmtId="164" fontId="30" fillId="0" borderId="66" xfId="3" applyFont="1" applyBorder="1" applyAlignment="1" applyProtection="1">
      <alignment horizontal="center" vertical="center" wrapText="1"/>
    </xf>
    <xf numFmtId="10" fontId="26" fillId="0" borderId="48" xfId="9" applyNumberFormat="1" applyFont="1" applyFill="1" applyBorder="1" applyAlignment="1" applyProtection="1">
      <alignment horizontal="center" vertical="center" wrapText="1"/>
    </xf>
    <xf numFmtId="164" fontId="30" fillId="0" borderId="66" xfId="3" applyFont="1" applyBorder="1" applyAlignment="1" applyProtection="1">
      <alignment vertical="center" wrapText="1"/>
    </xf>
    <xf numFmtId="10" fontId="26" fillId="0" borderId="48" xfId="9" applyNumberFormat="1" applyFont="1" applyBorder="1" applyAlignment="1" applyProtection="1">
      <alignment horizontal="center" vertical="center" wrapText="1"/>
    </xf>
    <xf numFmtId="10" fontId="30" fillId="0" borderId="66" xfId="8" applyNumberFormat="1" applyFont="1" applyBorder="1" applyAlignment="1">
      <alignment horizontal="center" vertical="center" wrapText="1"/>
    </xf>
    <xf numFmtId="10" fontId="30" fillId="0" borderId="66" xfId="3" quotePrefix="1" applyNumberFormat="1" applyFont="1" applyBorder="1" applyAlignment="1" applyProtection="1">
      <alignment horizontal="left" vertical="center" wrapText="1"/>
    </xf>
    <xf numFmtId="10" fontId="19" fillId="0" borderId="48" xfId="9" applyNumberFormat="1" applyFont="1" applyFill="1" applyBorder="1" applyAlignment="1" applyProtection="1">
      <alignment horizontal="center" vertical="center"/>
    </xf>
    <xf numFmtId="10" fontId="26" fillId="7" borderId="48" xfId="9" applyNumberFormat="1" applyFont="1" applyFill="1" applyBorder="1" applyAlignment="1" applyProtection="1">
      <alignment horizontal="center" vertical="center"/>
    </xf>
    <xf numFmtId="164" fontId="34" fillId="0" borderId="66" xfId="11" applyFont="1" applyBorder="1" applyAlignment="1" applyProtection="1">
      <alignment horizontal="center" vertical="center" wrapText="1"/>
    </xf>
    <xf numFmtId="10" fontId="26" fillId="0" borderId="66" xfId="10" applyNumberFormat="1" applyFont="1" applyBorder="1" applyAlignment="1" applyProtection="1">
      <alignment horizontal="center" vertical="center" wrapText="1"/>
    </xf>
    <xf numFmtId="0" fontId="35" fillId="0" borderId="66" xfId="8" applyFont="1" applyBorder="1" applyAlignment="1">
      <alignment horizontal="center" vertical="center" wrapText="1"/>
    </xf>
    <xf numFmtId="164" fontId="34" fillId="0" borderId="66" xfId="11" applyFont="1" applyBorder="1" applyAlignment="1" applyProtection="1">
      <alignment vertical="center" wrapText="1"/>
    </xf>
    <xf numFmtId="10" fontId="26" fillId="0" borderId="66" xfId="10" applyNumberFormat="1" applyFont="1" applyBorder="1" applyAlignment="1" applyProtection="1">
      <alignment horizontal="center" vertical="center"/>
    </xf>
    <xf numFmtId="167" fontId="31" fillId="0" borderId="48" xfId="9" applyNumberFormat="1" applyFont="1" applyBorder="1" applyAlignment="1" applyProtection="1">
      <alignment horizontal="right" vertical="center" wrapText="1"/>
    </xf>
    <xf numFmtId="168" fontId="34" fillId="0" borderId="66" xfId="11" applyNumberFormat="1" applyFont="1" applyBorder="1" applyAlignment="1" applyProtection="1">
      <alignment horizontal="left" vertical="center" wrapText="1"/>
    </xf>
    <xf numFmtId="164" fontId="37" fillId="0" borderId="48" xfId="7" quotePrefix="1" applyFont="1" applyBorder="1" applyAlignment="1" applyProtection="1">
      <alignment horizontal="left" vertical="center" wrapText="1"/>
    </xf>
    <xf numFmtId="0" fontId="38" fillId="0" borderId="0" xfId="4" applyFont="1"/>
    <xf numFmtId="10" fontId="39" fillId="0" borderId="66" xfId="10" applyNumberFormat="1" applyFont="1" applyBorder="1" applyAlignment="1" applyProtection="1">
      <alignment horizontal="center" vertical="center"/>
    </xf>
    <xf numFmtId="10" fontId="35" fillId="8" borderId="66" xfId="10" applyNumberFormat="1" applyFont="1" applyFill="1" applyBorder="1" applyAlignment="1" applyProtection="1">
      <alignment horizontal="center" vertical="center"/>
    </xf>
    <xf numFmtId="3" fontId="26" fillId="0" borderId="66" xfId="10" applyNumberFormat="1" applyFont="1" applyBorder="1" applyAlignment="1" applyProtection="1">
      <alignment horizontal="center" vertical="center" wrapText="1"/>
    </xf>
    <xf numFmtId="164" fontId="40" fillId="0" borderId="48" xfId="13" applyFont="1" applyBorder="1" applyAlignment="1" applyProtection="1">
      <alignment horizontal="center" vertical="center"/>
    </xf>
    <xf numFmtId="3" fontId="39" fillId="0" borderId="66" xfId="10" applyNumberFormat="1" applyFont="1" applyBorder="1" applyAlignment="1" applyProtection="1">
      <alignment horizontal="center" vertical="center"/>
    </xf>
    <xf numFmtId="164" fontId="40" fillId="8" borderId="48" xfId="13" applyFont="1" applyFill="1" applyBorder="1" applyAlignment="1" applyProtection="1">
      <alignment horizontal="center" vertical="center"/>
    </xf>
    <xf numFmtId="164" fontId="34" fillId="0" borderId="66" xfId="11" applyFont="1" applyBorder="1" applyAlignment="1" applyProtection="1">
      <alignment horizontal="center" vertical="center"/>
    </xf>
    <xf numFmtId="165" fontId="2" fillId="0" borderId="0" xfId="3" applyNumberFormat="1" applyAlignment="1" applyProtection="1">
      <alignment vertical="center"/>
    </xf>
    <xf numFmtId="0" fontId="41" fillId="0" borderId="0" xfId="11" applyNumberFormat="1" applyFont="1" applyBorder="1" applyAlignment="1" applyProtection="1">
      <alignment vertical="center"/>
    </xf>
    <xf numFmtId="0" fontId="43" fillId="0" borderId="0" xfId="14" applyFont="1"/>
    <xf numFmtId="0" fontId="41" fillId="11" borderId="0" xfId="11" applyNumberFormat="1" applyFont="1" applyFill="1" applyBorder="1" applyAlignment="1" applyProtection="1">
      <alignment vertical="center"/>
    </xf>
    <xf numFmtId="0" fontId="46" fillId="0" borderId="76" xfId="12" applyNumberFormat="1" applyFont="1" applyBorder="1" applyAlignment="1" applyProtection="1">
      <alignment vertical="center" wrapText="1"/>
    </xf>
    <xf numFmtId="0" fontId="47" fillId="0" borderId="0" xfId="14" applyFont="1"/>
    <xf numFmtId="0" fontId="35" fillId="10" borderId="66" xfId="12" applyNumberFormat="1" applyFont="1" applyFill="1" applyBorder="1" applyAlignment="1" applyProtection="1">
      <alignment horizontal="center" vertical="center" wrapText="1"/>
    </xf>
    <xf numFmtId="0" fontId="39" fillId="11" borderId="0" xfId="11" applyNumberFormat="1" applyFont="1" applyFill="1" applyBorder="1" applyAlignment="1" applyProtection="1">
      <alignment vertical="center"/>
    </xf>
    <xf numFmtId="0" fontId="39" fillId="10" borderId="66" xfId="12" applyNumberFormat="1" applyFont="1" applyFill="1" applyBorder="1" applyAlignment="1" applyProtection="1">
      <alignment horizontal="center" vertical="center" wrapText="1"/>
    </xf>
    <xf numFmtId="0" fontId="39" fillId="0" borderId="66" xfId="14" applyFont="1" applyBorder="1" applyAlignment="1">
      <alignment horizontal="left" vertical="center" wrapText="1"/>
    </xf>
    <xf numFmtId="0" fontId="39" fillId="0" borderId="66" xfId="14" applyFont="1" applyBorder="1" applyAlignment="1">
      <alignment horizontal="center" vertical="center" wrapText="1"/>
    </xf>
    <xf numFmtId="0" fontId="39" fillId="0" borderId="66" xfId="12" applyNumberFormat="1" applyFont="1" applyBorder="1" applyAlignment="1" applyProtection="1">
      <alignment horizontal="center" vertical="center" wrapText="1"/>
    </xf>
    <xf numFmtId="0" fontId="35" fillId="0" borderId="66" xfId="15" applyNumberFormat="1" applyFont="1" applyBorder="1" applyAlignment="1" applyProtection="1">
      <alignment horizontal="center" vertical="center" wrapText="1"/>
    </xf>
    <xf numFmtId="0" fontId="35" fillId="0" borderId="66" xfId="12" applyNumberFormat="1" applyFont="1" applyBorder="1" applyAlignment="1" applyProtection="1">
      <alignment horizontal="center" vertical="center" wrapText="1"/>
    </xf>
    <xf numFmtId="167" fontId="26" fillId="0" borderId="66" xfId="14" applyNumberFormat="1" applyFont="1" applyBorder="1" applyAlignment="1">
      <alignment horizontal="right" vertical="center" wrapText="1"/>
    </xf>
    <xf numFmtId="0" fontId="39" fillId="0" borderId="0" xfId="11" applyNumberFormat="1" applyFont="1" applyBorder="1" applyAlignment="1" applyProtection="1">
      <alignment vertical="center"/>
    </xf>
    <xf numFmtId="0" fontId="35" fillId="10" borderId="66" xfId="15" applyNumberFormat="1" applyFont="1" applyFill="1" applyBorder="1" applyAlignment="1" applyProtection="1">
      <alignment horizontal="center" vertical="center"/>
    </xf>
    <xf numFmtId="0" fontId="39" fillId="0" borderId="66" xfId="14" applyFont="1" applyBorder="1" applyAlignment="1">
      <alignment vertical="center" wrapText="1"/>
    </xf>
    <xf numFmtId="0" fontId="39" fillId="0" borderId="66" xfId="11" applyNumberFormat="1" applyFont="1" applyBorder="1" applyAlignment="1" applyProtection="1">
      <alignment horizontal="left" vertical="center" wrapText="1"/>
    </xf>
    <xf numFmtId="164" fontId="26" fillId="7" borderId="65" xfId="7" applyFont="1" applyFill="1" applyBorder="1" applyAlignment="1" applyProtection="1">
      <alignment horizontal="center" vertical="center" wrapText="1"/>
    </xf>
    <xf numFmtId="164" fontId="48" fillId="0" borderId="48" xfId="7" applyFont="1" applyBorder="1" applyAlignment="1" applyProtection="1">
      <alignment horizontal="left" vertical="center" wrapText="1"/>
    </xf>
    <xf numFmtId="166" fontId="31" fillId="0" borderId="48" xfId="16" applyNumberFormat="1" applyFont="1" applyBorder="1" applyAlignment="1" applyProtection="1">
      <alignment horizontal="right" vertical="center" wrapText="1"/>
    </xf>
    <xf numFmtId="164" fontId="19" fillId="0" borderId="48" xfId="7" applyFont="1" applyBorder="1" applyAlignment="1" applyProtection="1">
      <alignment horizontal="left" vertical="center" wrapText="1"/>
    </xf>
    <xf numFmtId="10" fontId="19" fillId="0" borderId="48" xfId="16" applyNumberFormat="1" applyFont="1" applyBorder="1" applyAlignment="1" applyProtection="1">
      <alignment horizontal="center" vertical="center"/>
    </xf>
    <xf numFmtId="10" fontId="26" fillId="7" borderId="48" xfId="16" applyNumberFormat="1" applyFont="1" applyFill="1" applyBorder="1" applyAlignment="1" applyProtection="1">
      <alignment horizontal="center" vertical="center"/>
    </xf>
    <xf numFmtId="164" fontId="19" fillId="0" borderId="65" xfId="7" applyFont="1" applyBorder="1" applyAlignment="1" applyProtection="1">
      <alignment horizontal="center" vertical="center" wrapText="1"/>
    </xf>
    <xf numFmtId="10" fontId="26" fillId="0" borderId="45" xfId="9" applyNumberFormat="1" applyFont="1" applyBorder="1" applyAlignment="1" applyProtection="1">
      <alignment horizontal="center" vertical="center" wrapText="1"/>
    </xf>
    <xf numFmtId="164" fontId="19" fillId="0" borderId="66" xfId="7" quotePrefix="1" applyFont="1" applyBorder="1" applyAlignment="1" applyProtection="1">
      <alignment horizontal="left" vertical="center" wrapText="1"/>
    </xf>
    <xf numFmtId="164" fontId="19" fillId="0" borderId="47" xfId="7" applyFont="1" applyBorder="1" applyAlignment="1" applyProtection="1">
      <alignment horizontal="left" vertical="center" wrapText="1"/>
    </xf>
    <xf numFmtId="164" fontId="19" fillId="0" borderId="64" xfId="7" quotePrefix="1" applyFont="1" applyBorder="1" applyAlignment="1" applyProtection="1">
      <alignment horizontal="left" vertical="center" wrapText="1"/>
    </xf>
    <xf numFmtId="164" fontId="19" fillId="0" borderId="47" xfId="7" applyFont="1" applyBorder="1" applyAlignment="1" applyProtection="1">
      <alignment horizontal="center" vertical="center" wrapText="1"/>
    </xf>
    <xf numFmtId="3" fontId="26" fillId="0" borderId="48" xfId="9" applyNumberFormat="1" applyFont="1" applyBorder="1" applyAlignment="1" applyProtection="1">
      <alignment horizontal="center" vertical="center" wrapText="1"/>
    </xf>
    <xf numFmtId="164" fontId="19" fillId="0" borderId="66" xfId="7" applyFont="1" applyBorder="1" applyAlignment="1" applyProtection="1">
      <alignment horizontal="center" vertical="center" wrapText="1"/>
    </xf>
    <xf numFmtId="164" fontId="19" fillId="0" borderId="57" xfId="7" applyFont="1" applyBorder="1" applyAlignment="1" applyProtection="1">
      <alignment horizontal="center" vertical="center" wrapText="1"/>
    </xf>
    <xf numFmtId="164" fontId="19" fillId="0" borderId="48" xfId="7" quotePrefix="1" applyFont="1" applyBorder="1" applyAlignment="1" applyProtection="1">
      <alignment horizontal="center" vertical="center" wrapText="1"/>
    </xf>
    <xf numFmtId="164" fontId="19" fillId="0" borderId="63" xfId="7" applyFont="1" applyBorder="1" applyAlignment="1" applyProtection="1">
      <alignment horizontal="center" vertical="center" wrapText="1"/>
    </xf>
    <xf numFmtId="164" fontId="19" fillId="0" borderId="64" xfId="7" applyFont="1" applyBorder="1" applyAlignment="1" applyProtection="1">
      <alignment horizontal="center" vertical="center" wrapText="1"/>
    </xf>
    <xf numFmtId="9" fontId="19" fillId="0" borderId="48" xfId="17" applyFont="1" applyBorder="1" applyAlignment="1" applyProtection="1">
      <alignment horizontal="center" vertical="center"/>
    </xf>
    <xf numFmtId="9" fontId="26" fillId="7" borderId="48" xfId="17" applyFont="1" applyFill="1" applyBorder="1" applyAlignment="1" applyProtection="1">
      <alignment horizontal="center" vertical="center"/>
    </xf>
    <xf numFmtId="3" fontId="26" fillId="0" borderId="48" xfId="16" applyNumberFormat="1" applyFont="1" applyFill="1" applyBorder="1" applyAlignment="1" applyProtection="1">
      <alignment horizontal="center" vertical="center" wrapText="1"/>
    </xf>
    <xf numFmtId="3" fontId="26" fillId="0" borderId="48" xfId="16" applyNumberFormat="1" applyFont="1" applyBorder="1" applyAlignment="1" applyProtection="1">
      <alignment horizontal="center" vertical="center" wrapText="1"/>
    </xf>
    <xf numFmtId="3" fontId="26" fillId="0" borderId="45" xfId="16" applyNumberFormat="1" applyFont="1" applyBorder="1" applyAlignment="1" applyProtection="1">
      <alignment horizontal="center" vertical="center" wrapText="1"/>
    </xf>
    <xf numFmtId="0" fontId="49" fillId="0" borderId="48" xfId="4" applyFont="1" applyBorder="1" applyAlignment="1">
      <alignment horizontal="center" vertical="center" wrapText="1"/>
    </xf>
    <xf numFmtId="3" fontId="19" fillId="0" borderId="48" xfId="16" applyNumberFormat="1" applyFont="1" applyBorder="1" applyAlignment="1" applyProtection="1">
      <alignment horizontal="center" vertical="center"/>
    </xf>
    <xf numFmtId="3" fontId="26" fillId="7" borderId="48" xfId="16" applyNumberFormat="1" applyFont="1" applyFill="1" applyBorder="1" applyAlignment="1" applyProtection="1">
      <alignment horizontal="center" vertical="center"/>
    </xf>
    <xf numFmtId="0" fontId="49" fillId="0" borderId="48" xfId="4" applyFont="1" applyBorder="1" applyAlignment="1">
      <alignment horizontal="left" vertical="center" wrapText="1"/>
    </xf>
    <xf numFmtId="165" fontId="26" fillId="7" borderId="65" xfId="7" applyNumberFormat="1" applyFont="1" applyFill="1" applyBorder="1" applyAlignment="1" applyProtection="1">
      <alignment horizontal="center" vertical="center" wrapText="1"/>
    </xf>
    <xf numFmtId="164" fontId="19" fillId="0" borderId="48" xfId="8" applyNumberFormat="1" applyFont="1" applyBorder="1" applyAlignment="1">
      <alignment horizontal="center" vertical="center" wrapText="1"/>
    </xf>
    <xf numFmtId="164" fontId="48" fillId="0" borderId="48" xfId="7" applyFont="1" applyBorder="1" applyAlignment="1" applyProtection="1">
      <alignment horizontal="center" vertical="center" wrapText="1"/>
    </xf>
    <xf numFmtId="164" fontId="19" fillId="0" borderId="45" xfId="7" applyFont="1" applyBorder="1" applyAlignment="1" applyProtection="1">
      <alignment horizontal="center" vertical="center" wrapText="1"/>
    </xf>
    <xf numFmtId="3" fontId="50" fillId="6" borderId="66" xfId="3" applyNumberFormat="1" applyFont="1" applyFill="1" applyBorder="1" applyAlignment="1" applyProtection="1">
      <alignment horizontal="center" vertical="center"/>
    </xf>
    <xf numFmtId="164" fontId="26" fillId="0" borderId="47" xfId="7" applyFont="1" applyBorder="1" applyAlignment="1" applyProtection="1">
      <alignment horizontal="center" vertical="center" wrapText="1"/>
    </xf>
    <xf numFmtId="3" fontId="48" fillId="0" borderId="48" xfId="8" applyNumberFormat="1" applyFont="1" applyBorder="1" applyAlignment="1">
      <alignment horizontal="left" vertical="center" wrapText="1"/>
    </xf>
    <xf numFmtId="3" fontId="51" fillId="0" borderId="48" xfId="13" applyNumberFormat="1" applyFont="1" applyBorder="1" applyAlignment="1" applyProtection="1">
      <alignment horizontal="center" vertical="center"/>
    </xf>
    <xf numFmtId="167" fontId="52" fillId="0" borderId="48" xfId="13" applyNumberFormat="1" applyFont="1" applyBorder="1" applyAlignment="1" applyProtection="1">
      <alignment vertical="center"/>
    </xf>
    <xf numFmtId="3" fontId="19" fillId="0" borderId="48" xfId="7" quotePrefix="1" applyNumberFormat="1" applyFont="1" applyBorder="1" applyAlignment="1" applyProtection="1">
      <alignment horizontal="center" vertical="center" wrapText="1"/>
    </xf>
    <xf numFmtId="3" fontId="48" fillId="0" borderId="65" xfId="7" quotePrefix="1" applyNumberFormat="1" applyFont="1" applyBorder="1" applyAlignment="1" applyProtection="1">
      <alignment horizontal="left" vertical="center" wrapText="1"/>
    </xf>
    <xf numFmtId="3" fontId="49" fillId="0" borderId="66" xfId="4" applyNumberFormat="1" applyFont="1" applyBorder="1" applyAlignment="1">
      <alignment horizontal="center" vertical="center"/>
    </xf>
    <xf numFmtId="3" fontId="53" fillId="8" borderId="66" xfId="4" applyNumberFormat="1" applyFont="1" applyFill="1" applyBorder="1" applyAlignment="1">
      <alignment horizontal="center" vertical="center"/>
    </xf>
    <xf numFmtId="3" fontId="48" fillId="0" borderId="48" xfId="7" applyNumberFormat="1" applyFont="1" applyBorder="1" applyAlignment="1" applyProtection="1">
      <alignment vertical="center" wrapText="1"/>
    </xf>
    <xf numFmtId="3" fontId="48" fillId="0" borderId="65" xfId="8" applyNumberFormat="1" applyFont="1" applyBorder="1" applyAlignment="1">
      <alignment horizontal="left" vertical="center" wrapText="1"/>
    </xf>
    <xf numFmtId="3" fontId="48" fillId="0" borderId="65" xfId="7" applyNumberFormat="1" applyFont="1" applyBorder="1" applyAlignment="1" applyProtection="1">
      <alignment vertical="center" wrapText="1"/>
    </xf>
    <xf numFmtId="3" fontId="48" fillId="0" borderId="48" xfId="8" applyNumberFormat="1" applyFont="1" applyBorder="1" applyAlignment="1">
      <alignment vertical="center" wrapText="1"/>
    </xf>
    <xf numFmtId="164" fontId="19" fillId="0" borderId="48" xfId="3" applyFont="1" applyBorder="1" applyAlignment="1" applyProtection="1">
      <alignment horizontal="center" vertical="center" wrapText="1"/>
    </xf>
    <xf numFmtId="164" fontId="48" fillId="0" borderId="66" xfId="7" applyFont="1" applyBorder="1" applyAlignment="1" applyProtection="1">
      <alignment horizontal="left" vertical="center" wrapText="1"/>
    </xf>
    <xf numFmtId="164" fontId="19" fillId="12" borderId="66" xfId="7" applyFont="1" applyFill="1" applyBorder="1" applyAlignment="1" applyProtection="1">
      <alignment horizontal="center" vertical="center" wrapText="1"/>
    </xf>
    <xf numFmtId="3" fontId="26" fillId="0" borderId="66" xfId="9" applyNumberFormat="1" applyFont="1" applyFill="1" applyBorder="1" applyAlignment="1" applyProtection="1">
      <alignment horizontal="center" vertical="center" wrapText="1"/>
    </xf>
    <xf numFmtId="164" fontId="26" fillId="0" borderId="66" xfId="7" applyFont="1" applyBorder="1" applyAlignment="1" applyProtection="1">
      <alignment horizontal="center" vertical="center" wrapText="1"/>
    </xf>
    <xf numFmtId="3" fontId="26" fillId="0" borderId="66" xfId="9" applyNumberFormat="1" applyFont="1" applyBorder="1" applyAlignment="1" applyProtection="1">
      <alignment horizontal="center" vertical="center" wrapText="1"/>
    </xf>
    <xf numFmtId="164" fontId="19" fillId="0" borderId="66" xfId="7" quotePrefix="1" applyFont="1" applyBorder="1" applyAlignment="1" applyProtection="1">
      <alignment horizontal="center" vertical="center" wrapText="1"/>
    </xf>
    <xf numFmtId="164" fontId="19" fillId="0" borderId="66" xfId="7" applyFont="1" applyBorder="1" applyAlignment="1" applyProtection="1">
      <alignment horizontal="left" vertical="center" wrapText="1"/>
    </xf>
    <xf numFmtId="164" fontId="48" fillId="12" borderId="48" xfId="7" applyFont="1" applyFill="1" applyBorder="1" applyAlignment="1" applyProtection="1">
      <alignment horizontal="center" vertical="center" wrapText="1"/>
    </xf>
    <xf numFmtId="164" fontId="19" fillId="12" borderId="48" xfId="7" applyFont="1" applyFill="1" applyBorder="1" applyAlignment="1" applyProtection="1">
      <alignment horizontal="center" vertical="center" wrapText="1"/>
    </xf>
    <xf numFmtId="3" fontId="26" fillId="7" borderId="48" xfId="17" applyNumberFormat="1" applyFont="1" applyFill="1" applyBorder="1" applyAlignment="1" applyProtection="1">
      <alignment horizontal="center" vertical="center"/>
    </xf>
    <xf numFmtId="10" fontId="26" fillId="0" borderId="66" xfId="9" applyNumberFormat="1" applyFont="1" applyFill="1" applyBorder="1" applyAlignment="1" applyProtection="1">
      <alignment horizontal="center" vertical="center" wrapText="1"/>
    </xf>
    <xf numFmtId="10" fontId="26" fillId="0" borderId="66" xfId="9" applyNumberFormat="1" applyFont="1" applyBorder="1" applyAlignment="1" applyProtection="1">
      <alignment horizontal="center" vertical="center" wrapText="1"/>
    </xf>
    <xf numFmtId="10" fontId="19" fillId="0" borderId="48" xfId="9" applyNumberFormat="1" applyFont="1" applyBorder="1" applyAlignment="1" applyProtection="1">
      <alignment horizontal="center" vertical="center"/>
    </xf>
    <xf numFmtId="10" fontId="19" fillId="0" borderId="48" xfId="9" applyNumberFormat="1" applyFont="1" applyFill="1" applyBorder="1" applyAlignment="1" applyProtection="1">
      <alignment horizontal="center" vertical="center" wrapText="1"/>
    </xf>
    <xf numFmtId="0" fontId="2" fillId="0" borderId="66" xfId="4" applyFont="1" applyBorder="1" applyAlignment="1">
      <alignment horizontal="center" vertical="center" wrapText="1"/>
    </xf>
    <xf numFmtId="164" fontId="2" fillId="6" borderId="66" xfId="3" applyFill="1" applyBorder="1" applyAlignment="1" applyProtection="1">
      <alignment vertical="center"/>
    </xf>
    <xf numFmtId="10" fontId="26" fillId="7" borderId="48" xfId="17" applyNumberFormat="1" applyFont="1" applyFill="1" applyBorder="1" applyAlignment="1" applyProtection="1">
      <alignment horizontal="center" vertical="center"/>
    </xf>
    <xf numFmtId="10" fontId="26" fillId="0" borderId="66" xfId="17" applyNumberFormat="1" applyFont="1" applyFill="1" applyBorder="1" applyAlignment="1" applyProtection="1">
      <alignment horizontal="center" vertical="center" wrapText="1"/>
    </xf>
    <xf numFmtId="0" fontId="2" fillId="0" borderId="66" xfId="4" applyFont="1" applyBorder="1" applyAlignment="1">
      <alignment horizontal="left" vertical="center" wrapText="1"/>
    </xf>
    <xf numFmtId="3" fontId="26" fillId="0" borderId="66" xfId="17" applyNumberFormat="1" applyFont="1" applyBorder="1" applyAlignment="1" applyProtection="1">
      <alignment horizontal="center" vertical="center" wrapText="1"/>
    </xf>
    <xf numFmtId="9" fontId="19" fillId="12" borderId="66" xfId="17" applyFont="1" applyFill="1" applyBorder="1" applyAlignment="1" applyProtection="1">
      <alignment horizontal="center" vertical="center" wrapText="1"/>
    </xf>
    <xf numFmtId="9" fontId="19" fillId="0" borderId="66" xfId="17" applyFont="1" applyBorder="1" applyAlignment="1" applyProtection="1">
      <alignment horizontal="center" vertical="center" wrapText="1"/>
    </xf>
    <xf numFmtId="9" fontId="26" fillId="0" borderId="66" xfId="17" applyFont="1" applyFill="1" applyBorder="1" applyAlignment="1" applyProtection="1">
      <alignment horizontal="center" vertical="center" wrapText="1"/>
    </xf>
    <xf numFmtId="9" fontId="48" fillId="0" borderId="66" xfId="17" applyFont="1" applyBorder="1" applyAlignment="1" applyProtection="1">
      <alignment horizontal="left" vertical="center" wrapText="1"/>
    </xf>
    <xf numFmtId="9" fontId="26" fillId="0" borderId="66" xfId="17" applyFont="1" applyBorder="1" applyAlignment="1" applyProtection="1">
      <alignment horizontal="center" vertical="center" wrapText="1"/>
    </xf>
    <xf numFmtId="9" fontId="19" fillId="0" borderId="66" xfId="17" quotePrefix="1" applyFont="1" applyBorder="1" applyAlignment="1" applyProtection="1">
      <alignment horizontal="center" vertical="center" wrapText="1"/>
    </xf>
    <xf numFmtId="9" fontId="19" fillId="0" borderId="66" xfId="17" applyFont="1" applyBorder="1" applyAlignment="1" applyProtection="1">
      <alignment horizontal="left" vertical="center" wrapText="1"/>
    </xf>
    <xf numFmtId="9" fontId="19" fillId="0" borderId="66" xfId="17" quotePrefix="1" applyFont="1" applyBorder="1" applyAlignment="1" applyProtection="1">
      <alignment horizontal="left" vertical="center" wrapText="1"/>
    </xf>
    <xf numFmtId="9" fontId="28" fillId="0" borderId="0" xfId="17" applyFont="1" applyBorder="1"/>
    <xf numFmtId="9" fontId="19" fillId="12" borderId="48" xfId="17" applyFont="1" applyFill="1" applyBorder="1" applyAlignment="1" applyProtection="1">
      <alignment horizontal="center" vertical="center" wrapText="1"/>
    </xf>
    <xf numFmtId="9" fontId="2" fillId="0" borderId="0" xfId="17" applyFont="1" applyAlignment="1" applyProtection="1">
      <alignment vertical="center"/>
    </xf>
    <xf numFmtId="9" fontId="0" fillId="0" borderId="0" xfId="17" applyFont="1"/>
    <xf numFmtId="3" fontId="19" fillId="0" borderId="48" xfId="3" applyNumberFormat="1" applyFont="1" applyBorder="1" applyAlignment="1" applyProtection="1">
      <alignment horizontal="center" vertical="center"/>
    </xf>
    <xf numFmtId="10" fontId="19" fillId="0" borderId="48" xfId="3" applyNumberFormat="1" applyFont="1" applyBorder="1" applyAlignment="1" applyProtection="1">
      <alignment horizontal="center" vertical="center"/>
    </xf>
    <xf numFmtId="10" fontId="26" fillId="0" borderId="66" xfId="17" applyNumberFormat="1" applyFont="1" applyBorder="1" applyAlignment="1" applyProtection="1">
      <alignment horizontal="center" vertical="center" wrapText="1"/>
    </xf>
    <xf numFmtId="10" fontId="19" fillId="0" borderId="48" xfId="17" applyNumberFormat="1" applyFont="1" applyBorder="1" applyAlignment="1" applyProtection="1">
      <alignment horizontal="center" vertical="center"/>
    </xf>
    <xf numFmtId="3" fontId="26" fillId="0" borderId="66" xfId="17" applyNumberFormat="1" applyFont="1" applyFill="1" applyBorder="1" applyAlignment="1" applyProtection="1">
      <alignment horizontal="center" vertical="center" wrapText="1"/>
    </xf>
    <xf numFmtId="3" fontId="19" fillId="0" borderId="48" xfId="17" applyNumberFormat="1" applyFont="1" applyBorder="1" applyAlignment="1" applyProtection="1">
      <alignment horizontal="center" vertical="center"/>
    </xf>
    <xf numFmtId="164" fontId="39" fillId="0" borderId="66" xfId="12" applyFont="1" applyBorder="1" applyAlignment="1" applyProtection="1">
      <alignment horizontal="center" vertical="center" wrapText="1"/>
    </xf>
    <xf numFmtId="164" fontId="39" fillId="13" borderId="66" xfId="12" applyFont="1" applyFill="1" applyBorder="1" applyAlignment="1" applyProtection="1">
      <alignment horizontal="center" vertical="center" wrapText="1"/>
    </xf>
    <xf numFmtId="165" fontId="19" fillId="0" borderId="48" xfId="3" applyNumberFormat="1" applyFont="1" applyBorder="1" applyAlignment="1" applyProtection="1">
      <alignment horizontal="center" vertical="center"/>
    </xf>
    <xf numFmtId="165" fontId="26" fillId="0" borderId="0" xfId="3" applyNumberFormat="1" applyFont="1" applyAlignment="1" applyProtection="1">
      <alignment horizontal="right" vertical="center"/>
    </xf>
    <xf numFmtId="169" fontId="50" fillId="0" borderId="0" xfId="18" applyFont="1" applyAlignment="1" applyProtection="1">
      <alignment vertical="center"/>
    </xf>
    <xf numFmtId="164" fontId="19" fillId="0" borderId="0" xfId="19" applyFont="1" applyAlignment="1" applyProtection="1">
      <alignment vertical="center"/>
    </xf>
    <xf numFmtId="0" fontId="3" fillId="0" borderId="0" xfId="20"/>
    <xf numFmtId="164" fontId="2" fillId="0" borderId="0" xfId="19" applyAlignment="1" applyProtection="1">
      <alignment vertical="center"/>
    </xf>
    <xf numFmtId="164" fontId="21" fillId="0" borderId="0" xfId="19" applyFont="1" applyAlignment="1" applyProtection="1">
      <alignment vertical="center"/>
    </xf>
    <xf numFmtId="164" fontId="2" fillId="6" borderId="0" xfId="19" applyFill="1" applyAlignment="1" applyProtection="1">
      <alignment vertical="center"/>
    </xf>
    <xf numFmtId="164" fontId="20" fillId="0" borderId="58" xfId="21" applyFont="1" applyBorder="1" applyAlignment="1" applyProtection="1">
      <alignment vertical="center" wrapText="1"/>
    </xf>
    <xf numFmtId="0" fontId="28" fillId="0" borderId="0" xfId="20" applyFont="1"/>
    <xf numFmtId="164" fontId="26" fillId="7" borderId="48" xfId="21" applyFont="1" applyFill="1" applyBorder="1" applyAlignment="1" applyProtection="1">
      <alignment horizontal="center" vertical="center" wrapText="1"/>
    </xf>
    <xf numFmtId="165" fontId="26" fillId="7" borderId="48" xfId="21" applyNumberFormat="1" applyFont="1" applyFill="1" applyBorder="1" applyAlignment="1" applyProtection="1">
      <alignment horizontal="center" vertical="center" wrapText="1"/>
    </xf>
    <xf numFmtId="164" fontId="26" fillId="7" borderId="65" xfId="21" applyFont="1" applyFill="1" applyBorder="1" applyAlignment="1" applyProtection="1">
      <alignment horizontal="center" vertical="center" wrapText="1"/>
    </xf>
    <xf numFmtId="165" fontId="26" fillId="7" borderId="65" xfId="21" applyNumberFormat="1" applyFont="1" applyFill="1" applyBorder="1" applyAlignment="1" applyProtection="1">
      <alignment horizontal="center" vertical="center" wrapText="1"/>
    </xf>
    <xf numFmtId="165" fontId="19" fillId="7" borderId="48" xfId="21" applyNumberFormat="1" applyFont="1" applyFill="1" applyBorder="1" applyAlignment="1" applyProtection="1">
      <alignment horizontal="center" vertical="center" wrapText="1"/>
    </xf>
    <xf numFmtId="164" fontId="19" fillId="6" borderId="0" xfId="19" applyFont="1" applyFill="1" applyAlignment="1" applyProtection="1">
      <alignment vertical="center"/>
    </xf>
    <xf numFmtId="0" fontId="54" fillId="0" borderId="66" xfId="20" applyFont="1" applyBorder="1" applyAlignment="1">
      <alignment horizontal="left" vertical="center" wrapText="1"/>
    </xf>
    <xf numFmtId="164" fontId="54" fillId="0" borderId="66" xfId="12" applyFont="1" applyBorder="1" applyAlignment="1" applyProtection="1">
      <alignment horizontal="center" vertical="center" wrapText="1"/>
    </xf>
    <xf numFmtId="10" fontId="55" fillId="0" borderId="66" xfId="10" applyNumberFormat="1" applyFont="1" applyFill="1" applyBorder="1" applyAlignment="1" applyProtection="1">
      <alignment horizontal="center" vertical="center" wrapText="1"/>
    </xf>
    <xf numFmtId="164" fontId="55" fillId="0" borderId="66" xfId="12" applyFont="1" applyBorder="1" applyAlignment="1" applyProtection="1">
      <alignment horizontal="center" vertical="center" wrapText="1"/>
    </xf>
    <xf numFmtId="0" fontId="54" fillId="11" borderId="66" xfId="20" applyFont="1" applyFill="1" applyBorder="1" applyAlignment="1">
      <alignment horizontal="left" vertical="center" wrapText="1"/>
    </xf>
    <xf numFmtId="10" fontId="55" fillId="0" borderId="66" xfId="10" applyNumberFormat="1" applyFont="1" applyBorder="1" applyAlignment="1" applyProtection="1">
      <alignment horizontal="center" vertical="center" wrapText="1"/>
    </xf>
    <xf numFmtId="166" fontId="55" fillId="0" borderId="66" xfId="10" applyNumberFormat="1" applyFont="1" applyBorder="1" applyAlignment="1" applyProtection="1">
      <alignment horizontal="right" vertical="center" wrapText="1"/>
    </xf>
    <xf numFmtId="164" fontId="54" fillId="0" borderId="66" xfId="12" applyFont="1" applyBorder="1" applyAlignment="1" applyProtection="1">
      <alignment horizontal="left" vertical="center" wrapText="1"/>
    </xf>
    <xf numFmtId="164" fontId="54" fillId="0" borderId="66" xfId="12" quotePrefix="1" applyFont="1" applyBorder="1" applyAlignment="1" applyProtection="1">
      <alignment horizontal="left" vertical="center" wrapText="1"/>
    </xf>
    <xf numFmtId="164" fontId="54" fillId="0" borderId="81" xfId="21" quotePrefix="1" applyFont="1" applyBorder="1" applyAlignment="1" applyProtection="1">
      <alignment horizontal="left" vertical="center" wrapText="1"/>
    </xf>
    <xf numFmtId="0" fontId="56" fillId="0" borderId="0" xfId="20" applyFont="1"/>
    <xf numFmtId="10" fontId="56" fillId="0" borderId="48" xfId="10" applyNumberFormat="1" applyFont="1" applyBorder="1" applyAlignment="1" applyProtection="1">
      <alignment horizontal="center" vertical="center"/>
    </xf>
    <xf numFmtId="10" fontId="55" fillId="7" borderId="48" xfId="10" applyNumberFormat="1" applyFont="1" applyFill="1" applyBorder="1" applyAlignment="1" applyProtection="1">
      <alignment horizontal="center" vertical="center"/>
    </xf>
    <xf numFmtId="0" fontId="54" fillId="14" borderId="66" xfId="20" applyFont="1" applyFill="1" applyBorder="1" applyAlignment="1">
      <alignment horizontal="left" vertical="center" wrapText="1"/>
    </xf>
    <xf numFmtId="164" fontId="54" fillId="12" borderId="66" xfId="12" applyFont="1" applyFill="1" applyBorder="1" applyAlignment="1" applyProtection="1">
      <alignment horizontal="center" vertical="center" wrapText="1"/>
    </xf>
    <xf numFmtId="10" fontId="55" fillId="12" borderId="66" xfId="10" applyNumberFormat="1" applyFont="1" applyFill="1" applyBorder="1" applyAlignment="1" applyProtection="1">
      <alignment horizontal="center" vertical="center" wrapText="1"/>
    </xf>
    <xf numFmtId="164" fontId="55" fillId="12" borderId="66" xfId="12" applyFont="1" applyFill="1" applyBorder="1" applyAlignment="1" applyProtection="1">
      <alignment horizontal="center" vertical="center" wrapText="1"/>
    </xf>
    <xf numFmtId="10" fontId="56" fillId="12" borderId="48" xfId="10" applyNumberFormat="1" applyFont="1" applyFill="1" applyBorder="1" applyAlignment="1" applyProtection="1">
      <alignment horizontal="center" vertical="center"/>
    </xf>
    <xf numFmtId="3" fontId="55" fillId="0" borderId="66" xfId="10" applyNumberFormat="1" applyFont="1" applyFill="1" applyBorder="1" applyAlignment="1" applyProtection="1">
      <alignment horizontal="center" vertical="center" wrapText="1"/>
    </xf>
    <xf numFmtId="164" fontId="55" fillId="0" borderId="66" xfId="12" applyFont="1" applyBorder="1" applyAlignment="1" applyProtection="1">
      <alignment horizontal="center" vertical="center"/>
    </xf>
    <xf numFmtId="3" fontId="55" fillId="0" borderId="66" xfId="10" applyNumberFormat="1" applyFont="1" applyBorder="1" applyAlignment="1" applyProtection="1">
      <alignment horizontal="center" vertical="center" wrapText="1"/>
    </xf>
    <xf numFmtId="3" fontId="56" fillId="0" borderId="48" xfId="10" applyNumberFormat="1" applyFont="1" applyBorder="1" applyAlignment="1" applyProtection="1">
      <alignment horizontal="center" vertical="center"/>
    </xf>
    <xf numFmtId="3" fontId="55" fillId="7" borderId="48" xfId="10" applyNumberFormat="1" applyFont="1" applyFill="1" applyBorder="1" applyAlignment="1" applyProtection="1">
      <alignment horizontal="center" vertical="center"/>
    </xf>
    <xf numFmtId="165" fontId="2" fillId="0" borderId="0" xfId="19" applyNumberFormat="1" applyAlignment="1" applyProtection="1">
      <alignment vertical="center"/>
    </xf>
    <xf numFmtId="164" fontId="37" fillId="0" borderId="0" xfId="3" applyFont="1" applyAlignment="1">
      <alignment vertical="center"/>
    </xf>
    <xf numFmtId="164" fontId="37" fillId="0" borderId="0" xfId="3" applyFont="1" applyAlignment="1">
      <alignment horizontal="left" vertical="center"/>
    </xf>
    <xf numFmtId="164" fontId="31" fillId="16" borderId="48" xfId="7" applyFont="1" applyFill="1" applyBorder="1" applyAlignment="1">
      <alignment horizontal="center" vertical="center" wrapText="1"/>
    </xf>
    <xf numFmtId="164" fontId="61" fillId="18" borderId="48" xfId="7" applyFont="1" applyFill="1" applyBorder="1" applyAlignment="1">
      <alignment horizontal="center" vertical="center"/>
    </xf>
    <xf numFmtId="164" fontId="62" fillId="18" borderId="48" xfId="7" applyFont="1" applyFill="1" applyBorder="1" applyAlignment="1">
      <alignment horizontal="center" vertical="center"/>
    </xf>
    <xf numFmtId="164" fontId="63" fillId="18" borderId="48" xfId="7" applyFont="1" applyFill="1" applyBorder="1" applyAlignment="1">
      <alignment horizontal="center" vertical="center"/>
    </xf>
    <xf numFmtId="164" fontId="37" fillId="0" borderId="48" xfId="7" applyFont="1" applyBorder="1" applyAlignment="1">
      <alignment horizontal="center" vertical="center" wrapText="1"/>
    </xf>
    <xf numFmtId="3" fontId="31" fillId="0" borderId="48" xfId="7" applyNumberFormat="1" applyFont="1" applyBorder="1" applyAlignment="1">
      <alignment horizontal="center" vertical="center" wrapText="1"/>
    </xf>
    <xf numFmtId="164" fontId="31" fillId="0" borderId="48" xfId="7" applyFont="1" applyBorder="1" applyAlignment="1">
      <alignment horizontal="center" vertical="center" wrapText="1"/>
    </xf>
    <xf numFmtId="164" fontId="37" fillId="0" borderId="48" xfId="7" applyFont="1" applyBorder="1" applyAlignment="1">
      <alignment horizontal="left" vertical="center" wrapText="1"/>
    </xf>
    <xf numFmtId="167" fontId="31" fillId="0" borderId="48" xfId="23" applyNumberFormat="1" applyFont="1" applyBorder="1" applyAlignment="1">
      <alignment horizontal="right" vertical="center" wrapText="1"/>
    </xf>
    <xf numFmtId="3" fontId="31" fillId="0" borderId="48" xfId="24" applyNumberFormat="1" applyFont="1" applyBorder="1" applyAlignment="1">
      <alignment horizontal="center" vertical="center" wrapText="1"/>
    </xf>
    <xf numFmtId="164" fontId="37" fillId="0" borderId="0" xfId="3" applyFont="1" applyAlignment="1" applyProtection="1">
      <alignment vertical="center"/>
    </xf>
    <xf numFmtId="0" fontId="64" fillId="0" borderId="0" xfId="0" applyFont="1"/>
    <xf numFmtId="164" fontId="37" fillId="6" borderId="0" xfId="3" applyFont="1" applyFill="1" applyAlignment="1" applyProtection="1">
      <alignment vertical="center"/>
    </xf>
    <xf numFmtId="0" fontId="38" fillId="0" borderId="0" xfId="0" applyFont="1"/>
    <xf numFmtId="164" fontId="31" fillId="7" borderId="48" xfId="7" applyFont="1" applyFill="1" applyBorder="1" applyAlignment="1" applyProtection="1">
      <alignment horizontal="center" vertical="center" wrapText="1"/>
    </xf>
    <xf numFmtId="165" fontId="31" fillId="7" borderId="48" xfId="7" applyNumberFormat="1" applyFont="1" applyFill="1" applyBorder="1" applyAlignment="1" applyProtection="1">
      <alignment horizontal="center" vertical="center" wrapText="1"/>
    </xf>
    <xf numFmtId="165" fontId="37" fillId="7" borderId="48" xfId="7" applyNumberFormat="1" applyFont="1" applyFill="1" applyBorder="1" applyAlignment="1" applyProtection="1">
      <alignment horizontal="center" vertical="center" wrapText="1"/>
    </xf>
    <xf numFmtId="164" fontId="37" fillId="0" borderId="66" xfId="7" applyFont="1" applyBorder="1" applyAlignment="1" applyProtection="1">
      <alignment horizontal="center" vertical="center" wrapText="1"/>
    </xf>
    <xf numFmtId="3" fontId="31" fillId="0" borderId="48" xfId="9" applyNumberFormat="1" applyFont="1" applyFill="1" applyBorder="1" applyAlignment="1" applyProtection="1">
      <alignment horizontal="center" vertical="center" wrapText="1"/>
    </xf>
    <xf numFmtId="164" fontId="31" fillId="0" borderId="66" xfId="7" applyFont="1" applyBorder="1" applyAlignment="1" applyProtection="1">
      <alignment horizontal="center" vertical="center" wrapText="1"/>
    </xf>
    <xf numFmtId="164" fontId="37" fillId="0" borderId="66" xfId="3" applyFont="1" applyBorder="1" applyAlignment="1" applyProtection="1">
      <alignment horizontal="left" vertical="center" wrapText="1"/>
    </xf>
    <xf numFmtId="3" fontId="31" fillId="0" borderId="48" xfId="9" applyNumberFormat="1" applyFont="1" applyBorder="1" applyAlignment="1" applyProtection="1">
      <alignment horizontal="center" vertical="center" wrapText="1"/>
    </xf>
    <xf numFmtId="166" fontId="31" fillId="0" borderId="48" xfId="10" applyNumberFormat="1" applyFont="1" applyBorder="1" applyAlignment="1" applyProtection="1">
      <alignment horizontal="right" vertical="center" wrapText="1"/>
    </xf>
    <xf numFmtId="164" fontId="37" fillId="0" borderId="48" xfId="7" quotePrefix="1" applyFont="1" applyBorder="1" applyAlignment="1" applyProtection="1">
      <alignment horizontal="center" vertical="center" wrapText="1"/>
    </xf>
    <xf numFmtId="49" fontId="37" fillId="0" borderId="66" xfId="3" quotePrefix="1" applyNumberFormat="1" applyFont="1" applyBorder="1" applyAlignment="1" applyProtection="1">
      <alignment horizontal="left" vertical="center" wrapText="1"/>
    </xf>
    <xf numFmtId="3" fontId="37" fillId="0" borderId="48" xfId="9" applyNumberFormat="1" applyFont="1" applyBorder="1" applyAlignment="1" applyProtection="1">
      <alignment horizontal="center" vertical="center"/>
    </xf>
    <xf numFmtId="3" fontId="31" fillId="7" borderId="48" xfId="9" applyNumberFormat="1" applyFont="1" applyFill="1" applyBorder="1" applyAlignment="1" applyProtection="1">
      <alignment horizontal="center" vertical="center"/>
    </xf>
    <xf numFmtId="164" fontId="37" fillId="0" borderId="66" xfId="3" applyFont="1" applyBorder="1" applyAlignment="1" applyProtection="1">
      <alignment horizontal="center" vertical="center" wrapText="1"/>
    </xf>
    <xf numFmtId="164" fontId="37" fillId="0" borderId="66" xfId="3" quotePrefix="1" applyFont="1" applyBorder="1" applyAlignment="1" applyProtection="1">
      <alignment horizontal="left" vertical="center" wrapText="1"/>
    </xf>
    <xf numFmtId="164" fontId="65" fillId="0" borderId="66" xfId="3" applyFont="1" applyBorder="1" applyAlignment="1" applyProtection="1">
      <alignment horizontal="center" vertical="center" wrapText="1"/>
    </xf>
    <xf numFmtId="3" fontId="64" fillId="0" borderId="0" xfId="0" applyNumberFormat="1" applyFont="1" applyAlignment="1">
      <alignment horizontal="center" vertical="center"/>
    </xf>
    <xf numFmtId="166" fontId="31" fillId="0" borderId="48" xfId="9" applyNumberFormat="1" applyFont="1" applyFill="1" applyBorder="1" applyAlignment="1" applyProtection="1">
      <alignment horizontal="center" vertical="center" wrapText="1"/>
    </xf>
    <xf numFmtId="166" fontId="31" fillId="0" borderId="48" xfId="9" applyNumberFormat="1" applyFont="1" applyBorder="1" applyAlignment="1" applyProtection="1">
      <alignment horizontal="center" vertical="center" wrapText="1"/>
    </xf>
    <xf numFmtId="166" fontId="37" fillId="0" borderId="48" xfId="9" applyNumberFormat="1" applyFont="1" applyBorder="1" applyAlignment="1" applyProtection="1">
      <alignment horizontal="center" vertical="center"/>
    </xf>
    <xf numFmtId="166" fontId="31" fillId="7" borderId="48" xfId="9" applyNumberFormat="1" applyFont="1" applyFill="1" applyBorder="1" applyAlignment="1" applyProtection="1">
      <alignment horizontal="center" vertical="center"/>
    </xf>
    <xf numFmtId="44" fontId="64" fillId="0" borderId="0" xfId="1" applyFont="1"/>
    <xf numFmtId="43" fontId="64" fillId="0" borderId="0" xfId="0" applyNumberFormat="1" applyFont="1"/>
    <xf numFmtId="3" fontId="19" fillId="0" borderId="0" xfId="3" applyNumberFormat="1" applyFont="1" applyAlignment="1" applyProtection="1">
      <alignment vertical="center"/>
    </xf>
    <xf numFmtId="3" fontId="3" fillId="0" borderId="0" xfId="4" applyNumberFormat="1"/>
    <xf numFmtId="3" fontId="2" fillId="0" borderId="0" xfId="3" applyNumberFormat="1" applyAlignment="1" applyProtection="1">
      <alignment vertical="center"/>
    </xf>
    <xf numFmtId="3" fontId="21" fillId="0" borderId="0" xfId="3" applyNumberFormat="1" applyFont="1" applyAlignment="1" applyProtection="1">
      <alignment vertical="center"/>
    </xf>
    <xf numFmtId="3" fontId="2" fillId="6" borderId="0" xfId="3" applyNumberFormat="1" applyFill="1" applyAlignment="1" applyProtection="1">
      <alignment vertical="center"/>
    </xf>
    <xf numFmtId="3" fontId="20" fillId="0" borderId="58" xfId="7" applyNumberFormat="1" applyFont="1" applyBorder="1" applyAlignment="1" applyProtection="1">
      <alignment vertical="center" wrapText="1"/>
    </xf>
    <xf numFmtId="3" fontId="28" fillId="0" borderId="0" xfId="4" applyNumberFormat="1" applyFont="1"/>
    <xf numFmtId="3" fontId="26" fillId="7" borderId="48" xfId="7" applyNumberFormat="1" applyFont="1" applyFill="1" applyBorder="1" applyAlignment="1" applyProtection="1">
      <alignment horizontal="center" vertical="center" wrapText="1"/>
    </xf>
    <xf numFmtId="3" fontId="19" fillId="7" borderId="48" xfId="7" applyNumberFormat="1" applyFont="1" applyFill="1" applyBorder="1" applyAlignment="1" applyProtection="1">
      <alignment horizontal="center" vertical="center" wrapText="1"/>
    </xf>
    <xf numFmtId="3" fontId="19" fillId="6" borderId="0" xfId="3" applyNumberFormat="1" applyFont="1" applyFill="1" applyAlignment="1" applyProtection="1">
      <alignment vertical="center"/>
    </xf>
    <xf numFmtId="3" fontId="48" fillId="0" borderId="48" xfId="4" applyNumberFormat="1" applyFont="1" applyBorder="1" applyAlignment="1">
      <alignment horizontal="center" vertical="center" wrapText="1"/>
    </xf>
    <xf numFmtId="3" fontId="48" fillId="0" borderId="48" xfId="7" applyNumberFormat="1" applyFont="1" applyBorder="1" applyAlignment="1" applyProtection="1">
      <alignment horizontal="center" vertical="center" wrapText="1"/>
    </xf>
    <xf numFmtId="3" fontId="26" fillId="0" borderId="48" xfId="7" applyNumberFormat="1" applyFont="1" applyBorder="1" applyAlignment="1" applyProtection="1">
      <alignment horizontal="center" vertical="center" wrapText="1"/>
    </xf>
    <xf numFmtId="3" fontId="19" fillId="0" borderId="48" xfId="7" quotePrefix="1" applyNumberFormat="1" applyFont="1" applyBorder="1" applyAlignment="1" applyProtection="1">
      <alignment horizontal="left" vertical="center" wrapText="1"/>
    </xf>
    <xf numFmtId="0" fontId="64" fillId="0" borderId="0" xfId="0" applyFont="1" applyAlignment="1">
      <alignment horizontal="center"/>
    </xf>
    <xf numFmtId="164" fontId="37" fillId="0" borderId="0" xfId="3" applyFont="1" applyAlignment="1" applyProtection="1">
      <alignment horizontal="center" vertical="center"/>
    </xf>
    <xf numFmtId="164" fontId="37" fillId="6" borderId="0" xfId="3" applyFont="1" applyFill="1" applyAlignment="1" applyProtection="1">
      <alignment horizontal="center" vertical="center"/>
    </xf>
    <xf numFmtId="164" fontId="31" fillId="6" borderId="59" xfId="7" applyFont="1" applyFill="1" applyBorder="1" applyAlignment="1" applyProtection="1">
      <alignment vertical="center" wrapText="1"/>
    </xf>
    <xf numFmtId="164" fontId="31" fillId="6" borderId="60" xfId="7" applyFont="1" applyFill="1" applyBorder="1" applyAlignment="1" applyProtection="1">
      <alignment vertical="center" wrapText="1"/>
    </xf>
    <xf numFmtId="165" fontId="31" fillId="6" borderId="60" xfId="7" applyNumberFormat="1" applyFont="1" applyFill="1" applyBorder="1" applyAlignment="1" applyProtection="1">
      <alignment vertical="center" wrapText="1"/>
    </xf>
    <xf numFmtId="164" fontId="31" fillId="6" borderId="61" xfId="7" applyFont="1" applyFill="1" applyBorder="1" applyAlignment="1" applyProtection="1">
      <alignment vertical="center" wrapText="1"/>
    </xf>
    <xf numFmtId="0" fontId="38" fillId="0" borderId="0" xfId="0" applyFont="1" applyAlignment="1">
      <alignment horizontal="center"/>
    </xf>
    <xf numFmtId="164" fontId="31" fillId="7" borderId="65" xfId="7" applyFont="1" applyFill="1" applyBorder="1" applyAlignment="1" applyProtection="1">
      <alignment horizontal="center" vertical="center" wrapText="1"/>
    </xf>
    <xf numFmtId="165" fontId="37" fillId="7" borderId="65" xfId="7" applyNumberFormat="1" applyFont="1" applyFill="1" applyBorder="1" applyAlignment="1" applyProtection="1">
      <alignment horizontal="center" vertical="center" wrapText="1"/>
    </xf>
    <xf numFmtId="165" fontId="31" fillId="7" borderId="65" xfId="7" applyNumberFormat="1" applyFont="1" applyFill="1" applyBorder="1" applyAlignment="1" applyProtection="1">
      <alignment horizontal="center" vertical="center" wrapText="1"/>
    </xf>
    <xf numFmtId="164" fontId="30" fillId="0" borderId="48" xfId="4" applyNumberFormat="1" applyFont="1" applyBorder="1" applyAlignment="1">
      <alignment horizontal="left" vertical="center" wrapText="1"/>
    </xf>
    <xf numFmtId="3" fontId="31" fillId="0" borderId="48" xfId="2" applyNumberFormat="1" applyFont="1" applyBorder="1" applyAlignment="1" applyProtection="1">
      <alignment horizontal="center" vertical="center" wrapText="1"/>
    </xf>
    <xf numFmtId="3" fontId="37" fillId="0" borderId="48" xfId="2" applyNumberFormat="1" applyFont="1" applyBorder="1" applyAlignment="1" applyProtection="1">
      <alignment horizontal="left" vertical="center" wrapText="1"/>
    </xf>
    <xf numFmtId="166" fontId="66" fillId="0" borderId="66" xfId="16" applyNumberFormat="1" applyFont="1" applyFill="1" applyBorder="1" applyAlignment="1" applyProtection="1">
      <alignment horizontal="right" vertical="center" wrapText="1"/>
    </xf>
    <xf numFmtId="164" fontId="30" fillId="0" borderId="48" xfId="4" quotePrefix="1" applyNumberFormat="1" applyFont="1" applyBorder="1" applyAlignment="1">
      <alignment horizontal="left" vertical="center" wrapText="1"/>
    </xf>
    <xf numFmtId="3" fontId="37" fillId="0" borderId="66" xfId="9" applyNumberFormat="1" applyFont="1" applyBorder="1" applyAlignment="1" applyProtection="1">
      <alignment horizontal="center" vertical="center"/>
    </xf>
    <xf numFmtId="3" fontId="31" fillId="7" borderId="66" xfId="9" applyNumberFormat="1" applyFont="1" applyFill="1" applyBorder="1" applyAlignment="1" applyProtection="1">
      <alignment horizontal="center" vertical="center"/>
    </xf>
    <xf numFmtId="3" fontId="31" fillId="7" borderId="66" xfId="16" applyNumberFormat="1" applyFont="1" applyFill="1" applyBorder="1" applyAlignment="1" applyProtection="1">
      <alignment horizontal="center" vertical="center"/>
    </xf>
    <xf numFmtId="3" fontId="31" fillId="7" borderId="81" xfId="16" applyNumberFormat="1" applyFont="1" applyFill="1" applyBorder="1" applyAlignment="1" applyProtection="1">
      <alignment horizontal="center" vertical="center"/>
    </xf>
    <xf numFmtId="164" fontId="37" fillId="12" borderId="48" xfId="3" applyFont="1" applyFill="1" applyBorder="1" applyAlignment="1" applyProtection="1">
      <alignment horizontal="left" vertical="center" wrapText="1"/>
    </xf>
    <xf numFmtId="164" fontId="37" fillId="0" borderId="48" xfId="7" applyFont="1" applyBorder="1" applyAlignment="1" applyProtection="1">
      <alignment horizontal="left" vertical="center" wrapText="1"/>
    </xf>
    <xf numFmtId="164" fontId="30" fillId="12" borderId="48" xfId="4" quotePrefix="1" applyNumberFormat="1" applyFont="1" applyFill="1" applyBorder="1" applyAlignment="1">
      <alignment horizontal="left" vertical="center" wrapText="1"/>
    </xf>
    <xf numFmtId="164" fontId="30" fillId="12" borderId="48" xfId="4" applyNumberFormat="1" applyFont="1" applyFill="1" applyBorder="1" applyAlignment="1">
      <alignment horizontal="left" vertical="center" wrapText="1"/>
    </xf>
    <xf numFmtId="164" fontId="30" fillId="0" borderId="48" xfId="12" applyFont="1" applyBorder="1" applyAlignment="1" applyProtection="1">
      <alignment horizontal="left" vertical="center" wrapText="1"/>
    </xf>
    <xf numFmtId="9" fontId="31" fillId="0" borderId="48" xfId="2" applyFont="1" applyBorder="1" applyAlignment="1" applyProtection="1">
      <alignment horizontal="center" vertical="center" wrapText="1"/>
    </xf>
    <xf numFmtId="3" fontId="37" fillId="0" borderId="48" xfId="12" applyNumberFormat="1" applyFont="1" applyBorder="1" applyAlignment="1" applyProtection="1">
      <alignment horizontal="left" vertical="center" wrapText="1"/>
    </xf>
    <xf numFmtId="164" fontId="37" fillId="0" borderId="48" xfId="12" applyFont="1" applyBorder="1" applyAlignment="1" applyProtection="1">
      <alignment horizontal="left" vertical="center" wrapText="1"/>
    </xf>
    <xf numFmtId="164" fontId="67" fillId="0" borderId="48" xfId="12" applyFont="1" applyBorder="1" applyAlignment="1" applyProtection="1">
      <alignment horizontal="left" vertical="center" wrapText="1"/>
    </xf>
    <xf numFmtId="9" fontId="37" fillId="0" borderId="66" xfId="2" applyFont="1" applyBorder="1" applyAlignment="1" applyProtection="1">
      <alignment horizontal="center" vertical="center"/>
    </xf>
    <xf numFmtId="9" fontId="31" fillId="7" borderId="66" xfId="2" applyFont="1" applyFill="1" applyBorder="1" applyAlignment="1" applyProtection="1">
      <alignment horizontal="center" vertical="center"/>
    </xf>
    <xf numFmtId="9" fontId="31" fillId="7" borderId="81" xfId="2" applyFont="1" applyFill="1" applyBorder="1" applyAlignment="1" applyProtection="1">
      <alignment horizontal="center" vertical="center"/>
    </xf>
    <xf numFmtId="164" fontId="30" fillId="0" borderId="48" xfId="7" applyFont="1" applyBorder="1" applyAlignment="1" applyProtection="1">
      <alignment horizontal="left" vertical="center" wrapText="1"/>
    </xf>
    <xf numFmtId="3" fontId="37" fillId="0" borderId="66" xfId="3" applyNumberFormat="1" applyFont="1" applyBorder="1" applyAlignment="1" applyProtection="1">
      <alignment horizontal="center" vertical="center"/>
    </xf>
    <xf numFmtId="3" fontId="31" fillId="0" borderId="48" xfId="2" applyNumberFormat="1" applyFont="1" applyFill="1" applyBorder="1" applyAlignment="1" applyProtection="1">
      <alignment horizontal="center" vertical="center" wrapText="1"/>
    </xf>
    <xf numFmtId="164" fontId="30" fillId="0" borderId="47" xfId="4" applyNumberFormat="1" applyFont="1" applyBorder="1" applyAlignment="1">
      <alignment horizontal="left" vertical="center" wrapText="1"/>
    </xf>
    <xf numFmtId="166" fontId="66" fillId="12" borderId="66" xfId="16" applyNumberFormat="1" applyFont="1" applyFill="1" applyBorder="1" applyAlignment="1" applyProtection="1">
      <alignment horizontal="right" vertical="center" wrapText="1"/>
    </xf>
    <xf numFmtId="10" fontId="37" fillId="0" borderId="66" xfId="9" applyNumberFormat="1" applyFont="1" applyBorder="1" applyAlignment="1" applyProtection="1">
      <alignment horizontal="center" vertical="center"/>
    </xf>
    <xf numFmtId="10" fontId="31" fillId="7" borderId="66" xfId="9" applyNumberFormat="1" applyFont="1" applyFill="1" applyBorder="1" applyAlignment="1" applyProtection="1">
      <alignment horizontal="center" vertical="center"/>
    </xf>
    <xf numFmtId="10" fontId="31" fillId="20" borderId="66" xfId="9" applyNumberFormat="1" applyFont="1" applyFill="1" applyBorder="1" applyAlignment="1" applyProtection="1">
      <alignment horizontal="center" vertical="center"/>
    </xf>
    <xf numFmtId="164" fontId="30" fillId="0" borderId="64" xfId="4" applyNumberFormat="1" applyFont="1" applyBorder="1" applyAlignment="1">
      <alignment horizontal="left" vertical="center" wrapText="1"/>
    </xf>
    <xf numFmtId="164" fontId="30" fillId="0" borderId="0" xfId="7" applyFont="1" applyBorder="1" applyAlignment="1" applyProtection="1">
      <alignment horizontal="center" vertical="center" wrapText="1"/>
    </xf>
    <xf numFmtId="164" fontId="48" fillId="0" borderId="47" xfId="7" applyFont="1" applyBorder="1" applyAlignment="1" applyProtection="1">
      <alignment horizontal="center" vertical="center" wrapText="1"/>
    </xf>
    <xf numFmtId="164" fontId="68" fillId="0" borderId="48" xfId="7" applyFont="1" applyBorder="1" applyAlignment="1" applyProtection="1">
      <alignment horizontal="center" vertical="center" wrapText="1"/>
    </xf>
    <xf numFmtId="0" fontId="54" fillId="0" borderId="66" xfId="8" applyFont="1" applyBorder="1" applyAlignment="1">
      <alignment horizontal="left" vertical="center" wrapText="1"/>
    </xf>
    <xf numFmtId="164" fontId="51" fillId="0" borderId="48" xfId="13" applyFont="1" applyBorder="1" applyAlignment="1" applyProtection="1">
      <alignment horizontal="center" vertical="center"/>
    </xf>
    <xf numFmtId="167" fontId="26" fillId="0" borderId="48" xfId="9" applyNumberFormat="1" applyFont="1" applyBorder="1" applyAlignment="1" applyProtection="1">
      <alignment horizontal="right" vertical="center" wrapText="1"/>
    </xf>
    <xf numFmtId="0" fontId="54" fillId="0" borderId="66" xfId="8" quotePrefix="1" applyFont="1" applyBorder="1" applyAlignment="1">
      <alignment horizontal="center" vertical="center" wrapText="1"/>
    </xf>
    <xf numFmtId="0" fontId="54" fillId="0" borderId="66" xfId="8" applyFont="1" applyBorder="1" applyAlignment="1">
      <alignment horizontal="center" vertical="center" wrapText="1"/>
    </xf>
    <xf numFmtId="164" fontId="19" fillId="0" borderId="82" xfId="7" applyFont="1" applyBorder="1" applyAlignment="1" applyProtection="1">
      <alignment horizontal="center" vertical="center" wrapText="1"/>
    </xf>
    <xf numFmtId="3" fontId="19" fillId="0" borderId="48" xfId="10" applyNumberFormat="1" applyFont="1" applyBorder="1" applyAlignment="1" applyProtection="1">
      <alignment horizontal="center" vertical="center"/>
    </xf>
    <xf numFmtId="164" fontId="51" fillId="8" borderId="48" xfId="13" applyFont="1" applyFill="1" applyBorder="1" applyAlignment="1" applyProtection="1">
      <alignment horizontal="center" vertical="center"/>
    </xf>
    <xf numFmtId="0" fontId="54" fillId="0" borderId="66" xfId="8" quotePrefix="1" applyFont="1" applyBorder="1" applyAlignment="1">
      <alignment horizontal="left" vertical="center" wrapText="1"/>
    </xf>
    <xf numFmtId="164" fontId="19" fillId="0" borderId="83" xfId="7" applyFont="1" applyBorder="1" applyAlignment="1" applyProtection="1">
      <alignment horizontal="center" vertical="center" wrapText="1"/>
    </xf>
    <xf numFmtId="164" fontId="48" fillId="0" borderId="48" xfId="7" quotePrefix="1" applyFont="1" applyBorder="1" applyAlignment="1" applyProtection="1">
      <alignment horizontal="center" vertical="center" wrapText="1"/>
    </xf>
    <xf numFmtId="164" fontId="51" fillId="8" borderId="65" xfId="13" applyFont="1" applyFill="1" applyBorder="1" applyAlignment="1" applyProtection="1">
      <alignment horizontal="center" vertical="center"/>
    </xf>
    <xf numFmtId="164" fontId="19" fillId="0" borderId="84" xfId="7" applyFont="1" applyBorder="1" applyAlignment="1" applyProtection="1">
      <alignment horizontal="center" vertical="center" wrapText="1"/>
    </xf>
    <xf numFmtId="164" fontId="37" fillId="0" borderId="48" xfId="7" applyFont="1" applyBorder="1" applyAlignment="1" applyProtection="1">
      <alignment vertical="center" wrapText="1"/>
    </xf>
    <xf numFmtId="164" fontId="37" fillId="0" borderId="48" xfId="7" applyFont="1" applyBorder="1" applyAlignment="1" applyProtection="1">
      <alignment horizontal="center" vertical="center" wrapText="1"/>
    </xf>
    <xf numFmtId="10" fontId="31" fillId="0" borderId="48" xfId="9" applyNumberFormat="1" applyFont="1" applyFill="1" applyBorder="1" applyAlignment="1" applyProtection="1">
      <alignment horizontal="center" vertical="center" wrapText="1"/>
    </xf>
    <xf numFmtId="164" fontId="31" fillId="0" borderId="48" xfId="7" applyFont="1" applyBorder="1" applyAlignment="1" applyProtection="1">
      <alignment horizontal="center" vertical="center" wrapText="1"/>
    </xf>
    <xf numFmtId="164" fontId="30" fillId="0" borderId="48" xfId="7" applyFont="1" applyBorder="1" applyAlignment="1" applyProtection="1">
      <alignment vertical="center" wrapText="1"/>
    </xf>
    <xf numFmtId="10" fontId="31" fillId="0" borderId="48" xfId="9" applyNumberFormat="1" applyFont="1" applyBorder="1" applyAlignment="1" applyProtection="1">
      <alignment horizontal="center" vertical="center" wrapText="1"/>
    </xf>
    <xf numFmtId="10" fontId="37" fillId="0" borderId="48" xfId="9" applyNumberFormat="1" applyFont="1" applyBorder="1" applyAlignment="1" applyProtection="1">
      <alignment horizontal="center" vertical="center"/>
    </xf>
    <xf numFmtId="10" fontId="31" fillId="7" borderId="48" xfId="9" applyNumberFormat="1" applyFont="1" applyFill="1" applyBorder="1" applyAlignment="1" applyProtection="1">
      <alignment horizontal="center" vertical="center"/>
    </xf>
    <xf numFmtId="164" fontId="30" fillId="0" borderId="66" xfId="7" applyFont="1" applyBorder="1" applyAlignment="1" applyProtection="1">
      <alignment horizontal="center" vertical="center" wrapText="1"/>
    </xf>
    <xf numFmtId="164" fontId="37" fillId="0" borderId="47" xfId="7" applyFont="1" applyBorder="1" applyAlignment="1" applyProtection="1">
      <alignment horizontal="center" vertical="center" wrapText="1"/>
    </xf>
    <xf numFmtId="166" fontId="66" fillId="0" borderId="66" xfId="10" applyNumberFormat="1" applyFont="1" applyBorder="1" applyAlignment="1" applyProtection="1">
      <alignment horizontal="right" vertical="center" wrapText="1"/>
    </xf>
    <xf numFmtId="164" fontId="58" fillId="0" borderId="58" xfId="7" applyFont="1" applyBorder="1" applyAlignment="1" applyProtection="1">
      <alignment vertical="center" wrapText="1"/>
    </xf>
    <xf numFmtId="0" fontId="54" fillId="0" borderId="67" xfId="26" applyFont="1" applyBorder="1" applyAlignment="1">
      <alignment vertical="center" wrapText="1"/>
    </xf>
    <xf numFmtId="3" fontId="55" fillId="0" borderId="48" xfId="8" applyNumberFormat="1" applyFont="1" applyBorder="1" applyAlignment="1">
      <alignment horizontal="center" vertical="center" wrapText="1"/>
    </xf>
    <xf numFmtId="3" fontId="54" fillId="0" borderId="87" xfId="8" applyNumberFormat="1" applyFont="1" applyBorder="1" applyAlignment="1">
      <alignment horizontal="left" vertical="center" wrapText="1"/>
    </xf>
    <xf numFmtId="3" fontId="66" fillId="0" borderId="48" xfId="27" applyNumberFormat="1" applyFont="1" applyBorder="1" applyAlignment="1" applyProtection="1">
      <alignment horizontal="center" vertical="center" wrapText="1"/>
    </xf>
    <xf numFmtId="166" fontId="66" fillId="0" borderId="48" xfId="27" applyNumberFormat="1" applyFont="1" applyBorder="1" applyAlignment="1" applyProtection="1">
      <alignment horizontal="right" vertical="center" wrapText="1"/>
    </xf>
    <xf numFmtId="164" fontId="69" fillId="0" borderId="88" xfId="3" quotePrefix="1" applyFont="1" applyBorder="1" applyAlignment="1" applyProtection="1">
      <alignment horizontal="left" vertical="center" wrapText="1"/>
    </xf>
    <xf numFmtId="164" fontId="69" fillId="0" borderId="88" xfId="3" applyFont="1" applyBorder="1" applyAlignment="1" applyProtection="1">
      <alignment horizontal="center" vertical="center" wrapText="1"/>
    </xf>
    <xf numFmtId="0" fontId="69" fillId="0" borderId="87" xfId="8" applyFont="1" applyBorder="1" applyAlignment="1">
      <alignment horizontal="left" vertical="center" wrapText="1"/>
    </xf>
    <xf numFmtId="164" fontId="69" fillId="0" borderId="48" xfId="7" quotePrefix="1" applyFont="1" applyBorder="1" applyAlignment="1" applyProtection="1">
      <alignment horizontal="left" vertical="center" wrapText="1"/>
    </xf>
    <xf numFmtId="0" fontId="32" fillId="0" borderId="0" xfId="0" applyFont="1"/>
    <xf numFmtId="0" fontId="54" fillId="0" borderId="48" xfId="8" applyFont="1" applyBorder="1" applyAlignment="1">
      <alignment horizontal="center" vertical="center" wrapText="1"/>
    </xf>
    <xf numFmtId="3" fontId="32" fillId="0" borderId="48" xfId="27" applyNumberFormat="1" applyFont="1" applyBorder="1" applyAlignment="1" applyProtection="1">
      <alignment horizontal="center" vertical="center"/>
    </xf>
    <xf numFmtId="3" fontId="66" fillId="7" borderId="48" xfId="27" applyNumberFormat="1" applyFont="1" applyFill="1" applyBorder="1" applyAlignment="1" applyProtection="1">
      <alignment horizontal="center" vertical="center"/>
    </xf>
    <xf numFmtId="0" fontId="54" fillId="0" borderId="67" xfId="26" applyFont="1" applyBorder="1" applyAlignment="1">
      <alignment horizontal="left" vertical="center" wrapText="1"/>
    </xf>
    <xf numFmtId="0" fontId="69" fillId="0" borderId="66" xfId="28" applyFont="1" applyBorder="1" applyAlignment="1">
      <alignment horizontal="center" vertical="center" wrapText="1"/>
    </xf>
    <xf numFmtId="0" fontId="69" fillId="0" borderId="66" xfId="8" applyFont="1" applyBorder="1" applyAlignment="1">
      <alignment horizontal="center" vertical="center" wrapText="1"/>
    </xf>
    <xf numFmtId="0" fontId="66" fillId="0" borderId="48" xfId="8" applyFont="1" applyBorder="1" applyAlignment="1">
      <alignment horizontal="center" vertical="center" wrapText="1"/>
    </xf>
    <xf numFmtId="0" fontId="69" fillId="0" borderId="87" xfId="28" applyFont="1" applyBorder="1" applyAlignment="1">
      <alignment horizontal="left" vertical="center" wrapText="1"/>
    </xf>
    <xf numFmtId="164" fontId="69" fillId="0" borderId="89" xfId="3" applyFont="1" applyBorder="1" applyAlignment="1" applyProtection="1">
      <alignment horizontal="center" vertical="center" wrapText="1"/>
    </xf>
    <xf numFmtId="0" fontId="69" fillId="0" borderId="48" xfId="28" applyFont="1" applyBorder="1" applyAlignment="1">
      <alignment horizontal="center" vertical="center" wrapText="1"/>
    </xf>
    <xf numFmtId="0" fontId="69" fillId="0" borderId="0" xfId="28" applyFont="1" applyAlignment="1">
      <alignment horizontal="center" vertical="center" wrapText="1"/>
    </xf>
    <xf numFmtId="164" fontId="69" fillId="0" borderId="45" xfId="3" applyFont="1" applyBorder="1" applyAlignment="1" applyProtection="1">
      <alignment horizontal="left" vertical="center" wrapText="1"/>
    </xf>
    <xf numFmtId="0" fontId="69" fillId="12" borderId="67" xfId="28" applyFont="1" applyFill="1" applyBorder="1" applyAlignment="1">
      <alignment vertical="center" wrapText="1"/>
    </xf>
    <xf numFmtId="164" fontId="69" fillId="0" borderId="47" xfId="3" applyFont="1" applyBorder="1" applyAlignment="1" applyProtection="1">
      <alignment horizontal="center" vertical="center" wrapText="1"/>
    </xf>
    <xf numFmtId="164" fontId="69" fillId="0" borderId="65" xfId="3" applyFont="1" applyBorder="1" applyAlignment="1" applyProtection="1">
      <alignment horizontal="center" vertical="center" wrapText="1"/>
    </xf>
    <xf numFmtId="164" fontId="69" fillId="0" borderId="80" xfId="3" applyFont="1" applyBorder="1" applyAlignment="1" applyProtection="1">
      <alignment horizontal="center" vertical="center" wrapText="1"/>
    </xf>
    <xf numFmtId="164" fontId="69" fillId="0" borderId="48" xfId="3" applyFont="1" applyBorder="1" applyAlignment="1" applyProtection="1">
      <alignment horizontal="center" vertical="center" wrapText="1"/>
    </xf>
    <xf numFmtId="164" fontId="69" fillId="0" borderId="87" xfId="3" applyFont="1" applyBorder="1" applyAlignment="1" applyProtection="1">
      <alignment horizontal="center" vertical="center" wrapText="1"/>
    </xf>
    <xf numFmtId="164" fontId="69" fillId="0" borderId="66" xfId="3" applyFont="1" applyBorder="1" applyAlignment="1" applyProtection="1">
      <alignment horizontal="center" vertical="center" wrapText="1"/>
    </xf>
    <xf numFmtId="0" fontId="66" fillId="0" borderId="65" xfId="8" applyFont="1" applyBorder="1" applyAlignment="1">
      <alignment horizontal="center" vertical="center" wrapText="1"/>
    </xf>
    <xf numFmtId="164" fontId="69" fillId="0" borderId="55" xfId="3" applyFont="1" applyBorder="1" applyAlignment="1" applyProtection="1">
      <alignment horizontal="left" vertical="center" wrapText="1"/>
    </xf>
    <xf numFmtId="164" fontId="69" fillId="0" borderId="67" xfId="3" applyFont="1" applyBorder="1" applyAlignment="1" applyProtection="1">
      <alignment horizontal="center" vertical="center" wrapText="1"/>
    </xf>
    <xf numFmtId="164" fontId="69" fillId="0" borderId="66" xfId="3" applyFont="1" applyBorder="1" applyAlignment="1" applyProtection="1">
      <alignment horizontal="left" vertical="center" wrapText="1"/>
    </xf>
    <xf numFmtId="164" fontId="69" fillId="0" borderId="66" xfId="3" applyFont="1" applyBorder="1" applyAlignment="1" applyProtection="1">
      <alignment horizontal="center" vertical="center"/>
    </xf>
    <xf numFmtId="10" fontId="66" fillId="0" borderId="48" xfId="27" applyNumberFormat="1" applyFont="1" applyBorder="1" applyAlignment="1" applyProtection="1">
      <alignment horizontal="center" vertical="center" wrapText="1"/>
    </xf>
    <xf numFmtId="0" fontId="66" fillId="0" borderId="92" xfId="8" applyFont="1" applyBorder="1" applyAlignment="1">
      <alignment horizontal="center" vertical="center" wrapText="1"/>
    </xf>
    <xf numFmtId="164" fontId="69" fillId="0" borderId="87" xfId="3" applyFont="1" applyBorder="1" applyAlignment="1" applyProtection="1">
      <alignment horizontal="left" vertical="center" wrapText="1"/>
    </xf>
    <xf numFmtId="164" fontId="69" fillId="0" borderId="82" xfId="3" quotePrefix="1" applyFont="1" applyBorder="1" applyAlignment="1" applyProtection="1">
      <alignment vertical="center" wrapText="1"/>
    </xf>
    <xf numFmtId="164" fontId="69" fillId="0" borderId="48" xfId="3" applyFont="1" applyBorder="1" applyAlignment="1" applyProtection="1">
      <alignment horizontal="center" vertical="center"/>
    </xf>
    <xf numFmtId="10" fontId="32" fillId="0" borderId="48" xfId="27" applyNumberFormat="1" applyFont="1" applyBorder="1" applyAlignment="1" applyProtection="1">
      <alignment horizontal="center" vertical="center"/>
    </xf>
    <xf numFmtId="10" fontId="66" fillId="7" borderId="48" xfId="27" applyNumberFormat="1" applyFont="1" applyFill="1" applyBorder="1" applyAlignment="1" applyProtection="1">
      <alignment horizontal="center" vertical="center"/>
    </xf>
    <xf numFmtId="164" fontId="69" fillId="0" borderId="47" xfId="7" applyFont="1" applyBorder="1" applyAlignment="1" applyProtection="1">
      <alignment horizontal="center" vertical="center" wrapText="1"/>
    </xf>
    <xf numFmtId="164" fontId="69" fillId="0" borderId="48" xfId="7" applyFont="1" applyBorder="1" applyAlignment="1" applyProtection="1">
      <alignment horizontal="center" vertical="center" wrapText="1"/>
    </xf>
    <xf numFmtId="164" fontId="66" fillId="0" borderId="48" xfId="7" applyFont="1" applyBorder="1" applyAlignment="1" applyProtection="1">
      <alignment horizontal="center" vertical="center" wrapText="1"/>
    </xf>
    <xf numFmtId="164" fontId="69" fillId="0" borderId="48" xfId="7" applyFont="1" applyBorder="1" applyAlignment="1" applyProtection="1">
      <alignment horizontal="left" vertical="center" wrapText="1"/>
    </xf>
    <xf numFmtId="165" fontId="37" fillId="0" borderId="0" xfId="3" applyNumberFormat="1" applyFont="1" applyAlignment="1" applyProtection="1">
      <alignment vertical="center"/>
    </xf>
    <xf numFmtId="166" fontId="66" fillId="0" borderId="0" xfId="27" applyNumberFormat="1" applyFont="1" applyBorder="1" applyAlignment="1" applyProtection="1">
      <alignment horizontal="right" vertical="center" wrapText="1"/>
    </xf>
    <xf numFmtId="44" fontId="66" fillId="0" borderId="0" xfId="1" applyFont="1" applyBorder="1" applyAlignment="1" applyProtection="1">
      <alignment horizontal="right" vertical="center" wrapText="1"/>
    </xf>
    <xf numFmtId="164" fontId="30" fillId="0" borderId="48" xfId="7" applyFont="1" applyBorder="1" applyAlignment="1" applyProtection="1">
      <alignment horizontal="center" vertical="center" wrapText="1"/>
    </xf>
    <xf numFmtId="3" fontId="75" fillId="0" borderId="48" xfId="29" applyNumberFormat="1" applyFont="1" applyFill="1" applyBorder="1" applyAlignment="1" applyProtection="1">
      <alignment horizontal="center" vertical="center" wrapText="1"/>
    </xf>
    <xf numFmtId="164" fontId="75" fillId="0" borderId="48" xfId="7" applyFont="1" applyBorder="1" applyAlignment="1" applyProtection="1">
      <alignment horizontal="center" vertical="center" wrapText="1"/>
    </xf>
    <xf numFmtId="167" fontId="75" fillId="0" borderId="48" xfId="29" applyNumberFormat="1" applyFont="1" applyFill="1" applyBorder="1" applyAlignment="1" applyProtection="1">
      <alignment horizontal="right" vertical="center" wrapText="1"/>
    </xf>
    <xf numFmtId="164" fontId="30" fillId="0" borderId="48" xfId="7" quotePrefix="1" applyFont="1" applyBorder="1" applyAlignment="1" applyProtection="1">
      <alignment horizontal="left" vertical="center" wrapText="1"/>
    </xf>
    <xf numFmtId="3" fontId="37" fillId="0" borderId="48" xfId="29" applyNumberFormat="1" applyFont="1" applyFill="1" applyBorder="1" applyAlignment="1" applyProtection="1">
      <alignment horizontal="center" vertical="center"/>
    </xf>
    <xf numFmtId="3" fontId="31" fillId="7" borderId="48" xfId="29" applyNumberFormat="1" applyFont="1" applyFill="1" applyBorder="1" applyAlignment="1" applyProtection="1">
      <alignment horizontal="center" vertical="center"/>
    </xf>
    <xf numFmtId="0" fontId="30" fillId="0" borderId="47" xfId="4" applyFont="1" applyBorder="1" applyAlignment="1">
      <alignment horizontal="center" vertical="center" wrapText="1"/>
    </xf>
    <xf numFmtId="164" fontId="30" fillId="0" borderId="48" xfId="3" applyFont="1" applyBorder="1" applyAlignment="1" applyProtection="1">
      <alignment horizontal="left" vertical="center" wrapText="1"/>
    </xf>
    <xf numFmtId="0" fontId="30" fillId="0" borderId="82" xfId="4" applyFont="1" applyBorder="1" applyAlignment="1">
      <alignment vertical="center" wrapText="1"/>
    </xf>
    <xf numFmtId="0" fontId="30" fillId="0" borderId="66" xfId="4" applyFont="1" applyBorder="1" applyAlignment="1">
      <alignment horizontal="center" vertical="center" wrapText="1"/>
    </xf>
    <xf numFmtId="40" fontId="0" fillId="0" borderId="0" xfId="0" applyNumberFormat="1"/>
    <xf numFmtId="164" fontId="37" fillId="6" borderId="0" xfId="3" applyFont="1" applyFill="1" applyAlignment="1">
      <alignment horizontal="left" vertical="center"/>
    </xf>
    <xf numFmtId="0" fontId="57" fillId="0" borderId="0" xfId="30"/>
    <xf numFmtId="164" fontId="31" fillId="16" borderId="48" xfId="7" applyFont="1" applyFill="1" applyBorder="1" applyAlignment="1">
      <alignment horizontal="left" vertical="center" wrapText="1"/>
    </xf>
    <xf numFmtId="165" fontId="31" fillId="16" borderId="48" xfId="7" applyNumberFormat="1" applyFont="1" applyFill="1" applyBorder="1" applyAlignment="1">
      <alignment horizontal="center" vertical="center" wrapText="1"/>
    </xf>
    <xf numFmtId="164" fontId="37" fillId="6" borderId="48" xfId="7" applyFont="1" applyFill="1" applyBorder="1" applyAlignment="1">
      <alignment horizontal="left" vertical="center" wrapText="1"/>
    </xf>
    <xf numFmtId="49" fontId="37" fillId="6" borderId="48" xfId="7" applyNumberFormat="1" applyFont="1" applyFill="1" applyBorder="1" applyAlignment="1">
      <alignment horizontal="left" vertical="center" wrapText="1"/>
    </xf>
    <xf numFmtId="49" fontId="37" fillId="0" borderId="48" xfId="7" applyNumberFormat="1" applyFont="1" applyBorder="1" applyAlignment="1">
      <alignment vertical="center" wrapText="1"/>
    </xf>
    <xf numFmtId="3" fontId="37" fillId="0" borderId="48" xfId="7" applyNumberFormat="1" applyFont="1" applyBorder="1" applyAlignment="1">
      <alignment horizontal="center" vertical="center" wrapText="1"/>
    </xf>
    <xf numFmtId="3" fontId="31" fillId="19" borderId="48" xfId="7" applyNumberFormat="1" applyFont="1" applyFill="1" applyBorder="1" applyAlignment="1">
      <alignment horizontal="center" vertical="center" wrapText="1"/>
    </xf>
    <xf numFmtId="164" fontId="37" fillId="0" borderId="48" xfId="7" applyFont="1" applyBorder="1" applyAlignment="1">
      <alignment vertical="center" wrapText="1"/>
    </xf>
    <xf numFmtId="172" fontId="31" fillId="0" borderId="48" xfId="24" applyNumberFormat="1" applyFont="1" applyBorder="1" applyAlignment="1">
      <alignment horizontal="center" vertical="center" wrapText="1"/>
    </xf>
    <xf numFmtId="0" fontId="57" fillId="0" borderId="0" xfId="30" applyAlignment="1">
      <alignment horizontal="left"/>
    </xf>
    <xf numFmtId="0" fontId="57" fillId="6" borderId="0" xfId="30" applyFill="1" applyAlignment="1">
      <alignment horizontal="left"/>
    </xf>
    <xf numFmtId="10" fontId="26" fillId="0" borderId="48" xfId="2" applyNumberFormat="1" applyFont="1" applyFill="1" applyBorder="1" applyAlignment="1" applyProtection="1">
      <alignment horizontal="center" vertical="center" wrapText="1"/>
    </xf>
    <xf numFmtId="164" fontId="48" fillId="12" borderId="48" xfId="7" applyFont="1" applyFill="1" applyBorder="1" applyAlignment="1" applyProtection="1">
      <alignment horizontal="left" vertical="center" wrapText="1"/>
    </xf>
    <xf numFmtId="166" fontId="31" fillId="0" borderId="48" xfId="16" applyNumberFormat="1" applyFont="1" applyFill="1" applyBorder="1" applyAlignment="1" applyProtection="1">
      <alignment horizontal="right" vertical="center" wrapText="1"/>
    </xf>
    <xf numFmtId="164" fontId="19" fillId="12" borderId="48" xfId="7" applyFont="1" applyFill="1" applyBorder="1" applyAlignment="1" applyProtection="1">
      <alignment horizontal="left" vertical="center" wrapText="1"/>
    </xf>
    <xf numFmtId="164" fontId="19" fillId="0" borderId="95" xfId="7" applyFont="1" applyBorder="1" applyAlignment="1" applyProtection="1">
      <alignment horizontal="center" vertical="center" wrapText="1"/>
    </xf>
    <xf numFmtId="164" fontId="19" fillId="0" borderId="96" xfId="7" applyFont="1" applyBorder="1" applyAlignment="1" applyProtection="1">
      <alignment horizontal="center" vertical="center" wrapText="1"/>
    </xf>
    <xf numFmtId="164" fontId="26" fillId="0" borderId="96" xfId="7" applyFont="1" applyBorder="1" applyAlignment="1" applyProtection="1">
      <alignment horizontal="center" vertical="center" wrapText="1"/>
    </xf>
    <xf numFmtId="164" fontId="48" fillId="0" borderId="96" xfId="7" applyFont="1" applyBorder="1" applyAlignment="1" applyProtection="1">
      <alignment horizontal="left" vertical="center" wrapText="1"/>
    </xf>
    <xf numFmtId="164" fontId="19" fillId="0" borderId="96" xfId="7" applyFont="1" applyBorder="1" applyAlignment="1" applyProtection="1">
      <alignment horizontal="left" vertical="center" wrapText="1"/>
    </xf>
    <xf numFmtId="164" fontId="19" fillId="0" borderId="96" xfId="7" quotePrefix="1" applyFont="1" applyBorder="1" applyAlignment="1" applyProtection="1">
      <alignment horizontal="left" vertical="center" wrapText="1"/>
    </xf>
    <xf numFmtId="10" fontId="26" fillId="0" borderId="48" xfId="17" applyNumberFormat="1" applyFont="1" applyFill="1" applyBorder="1" applyAlignment="1" applyProtection="1">
      <alignment horizontal="center" vertical="center" wrapText="1"/>
    </xf>
    <xf numFmtId="10" fontId="26" fillId="0" borderId="48" xfId="17" applyNumberFormat="1" applyFont="1" applyBorder="1" applyAlignment="1" applyProtection="1">
      <alignment horizontal="center" vertical="center" wrapText="1"/>
    </xf>
    <xf numFmtId="10" fontId="19" fillId="0" borderId="48" xfId="2" applyNumberFormat="1" applyFont="1" applyBorder="1" applyAlignment="1" applyProtection="1">
      <alignment horizontal="center" vertical="center"/>
    </xf>
    <xf numFmtId="10" fontId="26" fillId="7" borderId="48" xfId="2" applyNumberFormat="1" applyFont="1" applyFill="1" applyBorder="1" applyAlignment="1" applyProtection="1">
      <alignment horizontal="center" vertical="center"/>
    </xf>
    <xf numFmtId="164" fontId="22" fillId="0" borderId="0" xfId="3" applyFont="1" applyProtection="1"/>
    <xf numFmtId="164" fontId="72" fillId="0" borderId="0" xfId="3" applyFont="1" applyProtection="1"/>
    <xf numFmtId="164" fontId="78" fillId="0" borderId="0" xfId="31" applyNumberFormat="1" applyFont="1" applyFill="1" applyAlignment="1" applyProtection="1"/>
    <xf numFmtId="164" fontId="79" fillId="0" borderId="0" xfId="31" applyNumberFormat="1" applyFont="1" applyFill="1" applyAlignment="1" applyProtection="1"/>
    <xf numFmtId="164" fontId="5" fillId="0" borderId="0" xfId="3" applyFont="1" applyAlignment="1" applyProtection="1">
      <alignment horizontal="center" vertical="center"/>
    </xf>
    <xf numFmtId="0" fontId="9" fillId="0" borderId="34" xfId="5" applyFont="1" applyBorder="1" applyAlignment="1">
      <alignment horizontal="center" vertical="top" wrapText="1"/>
    </xf>
    <xf numFmtId="0" fontId="9" fillId="0" borderId="35" xfId="5" applyFont="1" applyBorder="1" applyAlignment="1">
      <alignment horizontal="center" vertical="top" wrapText="1"/>
    </xf>
    <xf numFmtId="0" fontId="9" fillId="0" borderId="36" xfId="5" applyFont="1" applyBorder="1" applyAlignment="1">
      <alignment horizontal="center" vertical="top" wrapText="1"/>
    </xf>
    <xf numFmtId="0" fontId="16" fillId="2" borderId="37" xfId="5" applyFont="1" applyFill="1" applyBorder="1" applyAlignment="1">
      <alignment horizontal="left" vertical="center" wrapText="1"/>
    </xf>
    <xf numFmtId="0" fontId="16" fillId="3" borderId="38" xfId="5" applyFont="1" applyFill="1" applyBorder="1" applyAlignment="1">
      <alignment vertical="center" wrapText="1"/>
    </xf>
    <xf numFmtId="0" fontId="16" fillId="3" borderId="39" xfId="5" applyFont="1" applyFill="1" applyBorder="1" applyAlignment="1">
      <alignment vertical="center" wrapText="1"/>
    </xf>
    <xf numFmtId="0" fontId="16" fillId="3" borderId="40" xfId="5" applyFont="1" applyFill="1" applyBorder="1" applyAlignment="1">
      <alignment vertical="center" wrapText="1"/>
    </xf>
    <xf numFmtId="0" fontId="16" fillId="3" borderId="41" xfId="5" applyFont="1" applyFill="1" applyBorder="1" applyAlignment="1">
      <alignment vertical="center" wrapText="1"/>
    </xf>
    <xf numFmtId="0" fontId="16" fillId="3" borderId="0" xfId="5" applyFont="1" applyFill="1" applyAlignment="1">
      <alignment vertical="center" wrapText="1"/>
    </xf>
    <xf numFmtId="0" fontId="16" fillId="3" borderId="28" xfId="5" applyFont="1" applyFill="1" applyBorder="1" applyAlignment="1">
      <alignment vertical="center" wrapText="1"/>
    </xf>
    <xf numFmtId="0" fontId="16" fillId="3" borderId="42" xfId="5" applyFont="1" applyFill="1" applyBorder="1" applyAlignment="1">
      <alignment vertical="center" wrapText="1"/>
    </xf>
    <xf numFmtId="0" fontId="16" fillId="3" borderId="43" xfId="5" applyFont="1" applyFill="1" applyBorder="1" applyAlignment="1">
      <alignment vertical="center" wrapText="1"/>
    </xf>
    <xf numFmtId="0" fontId="16" fillId="3" borderId="44" xfId="5" applyFont="1" applyFill="1" applyBorder="1" applyAlignment="1">
      <alignment vertical="center" wrapText="1"/>
    </xf>
    <xf numFmtId="0" fontId="8" fillId="0" borderId="20" xfId="5" applyFont="1" applyBorder="1" applyAlignment="1">
      <alignment horizontal="center" vertical="center" wrapText="1"/>
    </xf>
    <xf numFmtId="0" fontId="8" fillId="0" borderId="24" xfId="5" applyFont="1" applyBorder="1" applyAlignment="1">
      <alignment horizontal="center" vertical="center" wrapText="1"/>
    </xf>
    <xf numFmtId="0" fontId="8" fillId="0" borderId="25" xfId="5" applyFont="1" applyBorder="1" applyAlignment="1">
      <alignment horizontal="center" vertical="center" wrapText="1"/>
    </xf>
    <xf numFmtId="0" fontId="8" fillId="0" borderId="26" xfId="5" applyFont="1" applyBorder="1" applyAlignment="1">
      <alignment horizontal="center" vertical="center" wrapText="1"/>
    </xf>
    <xf numFmtId="0" fontId="8" fillId="0" borderId="27" xfId="5" applyFont="1" applyBorder="1" applyAlignment="1">
      <alignment horizontal="center" vertical="center" wrapText="1"/>
    </xf>
    <xf numFmtId="0" fontId="8" fillId="0" borderId="0" xfId="5" applyFont="1" applyAlignment="1">
      <alignment horizontal="center" vertical="center" wrapText="1"/>
    </xf>
    <xf numFmtId="0" fontId="8" fillId="0" borderId="28" xfId="5" applyFont="1" applyBorder="1" applyAlignment="1">
      <alignment horizontal="center" vertical="center" wrapText="1"/>
    </xf>
    <xf numFmtId="0" fontId="8" fillId="0" borderId="29" xfId="5" applyFont="1" applyBorder="1" applyAlignment="1">
      <alignment horizontal="center" vertical="center" wrapText="1"/>
    </xf>
    <xf numFmtId="0" fontId="8" fillId="0" borderId="30" xfId="5" applyFont="1" applyBorder="1" applyAlignment="1">
      <alignment horizontal="center" vertical="center" wrapText="1"/>
    </xf>
    <xf numFmtId="0" fontId="8" fillId="0" borderId="31" xfId="5" applyFont="1" applyBorder="1" applyAlignment="1">
      <alignment horizontal="center" vertical="center" wrapText="1"/>
    </xf>
    <xf numFmtId="0" fontId="7" fillId="0" borderId="20" xfId="5" applyFont="1" applyBorder="1" applyAlignment="1">
      <alignment horizontal="center" vertical="center" wrapText="1"/>
    </xf>
    <xf numFmtId="0" fontId="7" fillId="0" borderId="22" xfId="5" applyFont="1" applyBorder="1" applyAlignment="1">
      <alignment horizontal="center" vertical="center" wrapText="1"/>
    </xf>
    <xf numFmtId="0" fontId="8" fillId="0" borderId="22" xfId="5" applyFont="1" applyBorder="1" applyAlignment="1">
      <alignment horizontal="center" vertical="center" wrapText="1"/>
    </xf>
    <xf numFmtId="0" fontId="8" fillId="0" borderId="23" xfId="5" applyFont="1" applyBorder="1" applyAlignment="1">
      <alignment horizontal="center" vertical="center" wrapText="1"/>
    </xf>
    <xf numFmtId="0" fontId="8" fillId="0" borderId="32" xfId="5" applyFont="1" applyBorder="1" applyAlignment="1">
      <alignment horizontal="center" vertical="center" wrapText="1"/>
    </xf>
    <xf numFmtId="0" fontId="15" fillId="0" borderId="24" xfId="5" applyFont="1" applyBorder="1" applyAlignment="1">
      <alignment horizontal="center" vertical="center" wrapText="1"/>
    </xf>
    <xf numFmtId="0" fontId="15" fillId="0" borderId="25" xfId="5" applyFont="1" applyBorder="1" applyAlignment="1">
      <alignment horizontal="center" vertical="center" wrapText="1"/>
    </xf>
    <xf numFmtId="0" fontId="15" fillId="0" borderId="26" xfId="5" applyFont="1" applyBorder="1" applyAlignment="1">
      <alignment horizontal="center" vertical="center" wrapText="1"/>
    </xf>
    <xf numFmtId="0" fontId="15" fillId="0" borderId="27" xfId="5" applyFont="1" applyBorder="1" applyAlignment="1">
      <alignment horizontal="center" vertical="center" wrapText="1"/>
    </xf>
    <xf numFmtId="0" fontId="15" fillId="0" borderId="0" xfId="5" applyFont="1" applyAlignment="1">
      <alignment horizontal="center" vertical="center" wrapText="1"/>
    </xf>
    <xf numFmtId="0" fontId="15" fillId="0" borderId="28" xfId="5" applyFont="1" applyBorder="1" applyAlignment="1">
      <alignment horizontal="center" vertical="center" wrapText="1"/>
    </xf>
    <xf numFmtId="0" fontId="15" fillId="0" borderId="29" xfId="5" applyFont="1" applyBorder="1" applyAlignment="1">
      <alignment horizontal="center" vertical="center" wrapText="1"/>
    </xf>
    <xf numFmtId="0" fontId="15" fillId="0" borderId="30" xfId="5" applyFont="1" applyBorder="1" applyAlignment="1">
      <alignment horizontal="center" vertical="center" wrapText="1"/>
    </xf>
    <xf numFmtId="0" fontId="15" fillId="0" borderId="31" xfId="5" applyFont="1" applyBorder="1" applyAlignment="1">
      <alignment horizontal="center" vertical="center" wrapText="1"/>
    </xf>
    <xf numFmtId="0" fontId="8" fillId="0" borderId="16" xfId="5" applyFont="1" applyBorder="1" applyAlignment="1">
      <alignment horizontal="center" vertical="top" wrapText="1"/>
    </xf>
    <xf numFmtId="0" fontId="8" fillId="0" borderId="17" xfId="5" applyFont="1" applyBorder="1" applyAlignment="1">
      <alignment horizontal="center" vertical="top" wrapText="1"/>
    </xf>
    <xf numFmtId="0" fontId="7" fillId="0" borderId="18" xfId="5" applyFont="1" applyBorder="1" applyAlignment="1">
      <alignment horizontal="center" vertical="top"/>
    </xf>
    <xf numFmtId="0" fontId="12" fillId="0" borderId="19" xfId="5" applyFont="1" applyBorder="1" applyAlignment="1">
      <alignment horizontal="center" vertical="center" wrapText="1"/>
    </xf>
    <xf numFmtId="0" fontId="8" fillId="0" borderId="4" xfId="5" applyFont="1" applyBorder="1" applyAlignment="1">
      <alignment horizontal="center" vertical="top" wrapText="1"/>
    </xf>
    <xf numFmtId="0" fontId="8" fillId="0" borderId="12" xfId="5" applyFont="1" applyBorder="1" applyAlignment="1">
      <alignment horizontal="center" vertical="top" wrapText="1"/>
    </xf>
    <xf numFmtId="0" fontId="6" fillId="0" borderId="5" xfId="5" applyBorder="1" applyAlignment="1">
      <alignment horizontal="center"/>
    </xf>
    <xf numFmtId="0" fontId="6" fillId="0" borderId="6" xfId="5" applyBorder="1" applyAlignment="1">
      <alignment horizontal="center"/>
    </xf>
    <xf numFmtId="0" fontId="6" fillId="0" borderId="13" xfId="5" applyBorder="1" applyAlignment="1">
      <alignment horizontal="center"/>
    </xf>
    <xf numFmtId="0" fontId="6" fillId="0" borderId="9" xfId="5" applyBorder="1" applyAlignment="1">
      <alignment horizontal="center"/>
    </xf>
    <xf numFmtId="0" fontId="6" fillId="0" borderId="10" xfId="5" applyBorder="1" applyAlignment="1">
      <alignment horizontal="center"/>
    </xf>
    <xf numFmtId="0" fontId="6" fillId="0" borderId="14" xfId="5" applyBorder="1" applyAlignment="1">
      <alignment horizontal="center"/>
    </xf>
    <xf numFmtId="0" fontId="8" fillId="0" borderId="15" xfId="5" applyFont="1" applyBorder="1" applyAlignment="1">
      <alignment horizontal="center" vertical="top" wrapText="1"/>
    </xf>
    <xf numFmtId="0" fontId="8" fillId="0" borderId="8" xfId="5" applyFont="1" applyBorder="1" applyAlignment="1">
      <alignment horizontal="center" vertical="top" wrapText="1"/>
    </xf>
    <xf numFmtId="0" fontId="8" fillId="0" borderId="8" xfId="5" applyFont="1" applyBorder="1" applyAlignment="1">
      <alignment horizontal="center" vertical="center" wrapText="1"/>
    </xf>
    <xf numFmtId="0" fontId="8" fillId="0" borderId="5" xfId="5" applyFont="1" applyBorder="1" applyAlignment="1">
      <alignment horizontal="center" vertical="top" wrapText="1"/>
    </xf>
    <xf numFmtId="0" fontId="8" fillId="0" borderId="6" xfId="5" applyFont="1" applyBorder="1" applyAlignment="1">
      <alignment horizontal="center" vertical="top" wrapText="1"/>
    </xf>
    <xf numFmtId="0" fontId="8" fillId="0" borderId="7" xfId="5" applyFont="1" applyBorder="1" applyAlignment="1">
      <alignment horizontal="center" vertical="top" wrapText="1"/>
    </xf>
    <xf numFmtId="0" fontId="8" fillId="0" borderId="9" xfId="5" applyFont="1" applyBorder="1" applyAlignment="1">
      <alignment horizontal="center" vertical="top" wrapText="1"/>
    </xf>
    <xf numFmtId="0" fontId="8" fillId="0" borderId="10" xfId="5" applyFont="1" applyBorder="1" applyAlignment="1">
      <alignment horizontal="center" vertical="top" wrapText="1"/>
    </xf>
    <xf numFmtId="0" fontId="8" fillId="0" borderId="11" xfId="5" applyFont="1" applyBorder="1" applyAlignment="1">
      <alignment horizontal="center" vertical="top" wrapText="1"/>
    </xf>
    <xf numFmtId="0" fontId="8" fillId="0" borderId="3" xfId="5" applyFont="1" applyBorder="1" applyAlignment="1">
      <alignment horizontal="center" vertical="top" wrapText="1"/>
    </xf>
    <xf numFmtId="0" fontId="8" fillId="0" borderId="0" xfId="5" applyFont="1" applyAlignment="1">
      <alignment horizontal="center" vertical="top" wrapText="1"/>
    </xf>
    <xf numFmtId="0" fontId="9" fillId="0" borderId="0" xfId="5" applyFont="1" applyAlignment="1">
      <alignment horizontal="center" vertical="center"/>
    </xf>
    <xf numFmtId="0" fontId="10" fillId="0" borderId="0" xfId="5" applyFont="1" applyAlignment="1">
      <alignment horizontal="center" vertical="center"/>
    </xf>
    <xf numFmtId="164" fontId="11" fillId="0" borderId="1" xfId="6" applyFont="1" applyBorder="1" applyAlignment="1" applyProtection="1">
      <alignment horizontal="center" vertical="center"/>
    </xf>
    <xf numFmtId="0" fontId="12" fillId="0" borderId="2" xfId="5" applyFont="1" applyBorder="1" applyAlignment="1">
      <alignment horizontal="center" vertical="center" wrapText="1"/>
    </xf>
    <xf numFmtId="165" fontId="26" fillId="7" borderId="48" xfId="3" applyNumberFormat="1" applyFont="1" applyFill="1" applyBorder="1" applyAlignment="1" applyProtection="1">
      <alignment horizontal="center" vertical="center"/>
    </xf>
    <xf numFmtId="0" fontId="30" fillId="0" borderId="67" xfId="8" applyFont="1" applyBorder="1" applyAlignment="1">
      <alignment horizontal="left" vertical="center" wrapText="1"/>
    </xf>
    <xf numFmtId="0" fontId="30" fillId="0" borderId="68" xfId="8" applyFont="1" applyBorder="1" applyAlignment="1">
      <alignment horizontal="left" vertical="center" wrapText="1"/>
    </xf>
    <xf numFmtId="0" fontId="30" fillId="0" borderId="69" xfId="8" applyFont="1" applyBorder="1" applyAlignment="1">
      <alignment horizontal="left" vertical="center" wrapText="1"/>
    </xf>
    <xf numFmtId="164" fontId="34" fillId="0" borderId="70" xfId="11" applyFont="1" applyBorder="1" applyAlignment="1" applyProtection="1">
      <alignment horizontal="left" vertical="center" wrapText="1"/>
    </xf>
    <xf numFmtId="164" fontId="34" fillId="0" borderId="71" xfId="11" applyFont="1" applyBorder="1" applyAlignment="1" applyProtection="1">
      <alignment horizontal="left" vertical="center" wrapText="1"/>
    </xf>
    <xf numFmtId="164" fontId="34" fillId="0" borderId="72" xfId="11" applyFont="1" applyBorder="1" applyAlignment="1" applyProtection="1">
      <alignment horizontal="left" vertical="center" wrapText="1"/>
    </xf>
    <xf numFmtId="164" fontId="34" fillId="0" borderId="66" xfId="12" applyFont="1" applyBorder="1" applyAlignment="1" applyProtection="1">
      <alignment horizontal="center" vertical="center" wrapText="1"/>
    </xf>
    <xf numFmtId="164" fontId="27" fillId="4" borderId="64" xfId="7" applyFont="1" applyFill="1" applyBorder="1" applyAlignment="1" applyProtection="1">
      <alignment horizontal="center" vertical="center" wrapText="1"/>
    </xf>
    <xf numFmtId="164" fontId="27" fillId="4" borderId="48" xfId="7" applyFont="1" applyFill="1" applyBorder="1" applyAlignment="1" applyProtection="1">
      <alignment horizontal="center" vertical="center" wrapText="1"/>
    </xf>
    <xf numFmtId="164" fontId="26" fillId="6" borderId="52" xfId="7" applyFont="1" applyFill="1" applyBorder="1" applyAlignment="1" applyProtection="1">
      <alignment horizontal="left" vertical="center" wrapText="1"/>
    </xf>
    <xf numFmtId="164" fontId="26" fillId="6" borderId="53" xfId="7" applyFont="1" applyFill="1" applyBorder="1" applyAlignment="1" applyProtection="1">
      <alignment horizontal="left" vertical="center" wrapText="1"/>
    </xf>
    <xf numFmtId="165" fontId="26" fillId="6" borderId="53" xfId="7" applyNumberFormat="1" applyFont="1" applyFill="1" applyBorder="1" applyAlignment="1" applyProtection="1">
      <alignment horizontal="left" vertical="center" wrapText="1"/>
    </xf>
    <xf numFmtId="164" fontId="26" fillId="6" borderId="54" xfId="7" applyFont="1" applyFill="1" applyBorder="1" applyAlignment="1" applyProtection="1">
      <alignment horizontal="left" vertical="center" wrapText="1"/>
    </xf>
    <xf numFmtId="164" fontId="26" fillId="0" borderId="52" xfId="7" applyFont="1" applyBorder="1" applyAlignment="1" applyProtection="1">
      <alignment horizontal="left" vertical="center" wrapText="1"/>
    </xf>
    <xf numFmtId="164" fontId="26" fillId="0" borderId="53" xfId="7" applyFont="1" applyBorder="1" applyAlignment="1" applyProtection="1">
      <alignment horizontal="left" vertical="center" wrapText="1"/>
    </xf>
    <xf numFmtId="165" fontId="26" fillId="0" borderId="53" xfId="7" applyNumberFormat="1" applyFont="1" applyBorder="1" applyAlignment="1" applyProtection="1">
      <alignment horizontal="left" vertical="center" wrapText="1"/>
    </xf>
    <xf numFmtId="164" fontId="26" fillId="0" borderId="54" xfId="7" applyFont="1" applyBorder="1" applyAlignment="1" applyProtection="1">
      <alignment horizontal="left" vertical="center" wrapText="1"/>
    </xf>
    <xf numFmtId="164" fontId="26" fillId="0" borderId="59" xfId="7" applyFont="1" applyBorder="1" applyAlignment="1" applyProtection="1">
      <alignment horizontal="left" vertical="center" wrapText="1"/>
    </xf>
    <xf numFmtId="164" fontId="26" fillId="0" borderId="60" xfId="7" applyFont="1" applyBorder="1" applyAlignment="1" applyProtection="1">
      <alignment horizontal="left" vertical="center" wrapText="1"/>
    </xf>
    <xf numFmtId="165" fontId="26" fillId="0" borderId="60" xfId="7" applyNumberFormat="1" applyFont="1" applyBorder="1" applyAlignment="1" applyProtection="1">
      <alignment horizontal="left" vertical="center" wrapText="1"/>
    </xf>
    <xf numFmtId="164" fontId="26" fillId="0" borderId="61" xfId="7" applyFont="1" applyBorder="1" applyAlignment="1" applyProtection="1">
      <alignment horizontal="left" vertical="center" wrapText="1"/>
    </xf>
    <xf numFmtId="164" fontId="20" fillId="4" borderId="55" xfId="7" applyFont="1" applyFill="1" applyBorder="1" applyAlignment="1" applyProtection="1">
      <alignment horizontal="center" vertical="center" wrapText="1"/>
    </xf>
    <xf numFmtId="164" fontId="20" fillId="4" borderId="56" xfId="7" applyFont="1" applyFill="1" applyBorder="1" applyAlignment="1" applyProtection="1">
      <alignment horizontal="center" vertical="center" wrapText="1"/>
    </xf>
    <xf numFmtId="165" fontId="20" fillId="4" borderId="56" xfId="7" applyNumberFormat="1" applyFont="1" applyFill="1" applyBorder="1" applyAlignment="1" applyProtection="1">
      <alignment horizontal="center" vertical="center" wrapText="1"/>
    </xf>
    <xf numFmtId="165" fontId="20" fillId="4" borderId="57" xfId="7" applyNumberFormat="1" applyFont="1" applyFill="1" applyBorder="1" applyAlignment="1" applyProtection="1">
      <alignment horizontal="center" vertical="center" wrapText="1"/>
    </xf>
    <xf numFmtId="164" fontId="20" fillId="4" borderId="62" xfId="7" applyFont="1" applyFill="1" applyBorder="1" applyAlignment="1" applyProtection="1">
      <alignment horizontal="center" vertical="center" wrapText="1"/>
    </xf>
    <xf numFmtId="164" fontId="20" fillId="4" borderId="1" xfId="7" applyFont="1" applyFill="1" applyBorder="1" applyAlignment="1" applyProtection="1">
      <alignment horizontal="center" vertical="center" wrapText="1"/>
    </xf>
    <xf numFmtId="165" fontId="20" fillId="4" borderId="1" xfId="7" applyNumberFormat="1" applyFont="1" applyFill="1" applyBorder="1" applyAlignment="1" applyProtection="1">
      <alignment horizontal="center" vertical="center" wrapText="1"/>
    </xf>
    <xf numFmtId="165" fontId="20" fillId="4" borderId="63" xfId="7" applyNumberFormat="1" applyFont="1" applyFill="1" applyBorder="1" applyAlignment="1" applyProtection="1">
      <alignment horizontal="center" vertical="center" wrapText="1"/>
    </xf>
    <xf numFmtId="164" fontId="27" fillId="4" borderId="65" xfId="7" applyFont="1" applyFill="1" applyBorder="1" applyAlignment="1" applyProtection="1">
      <alignment horizontal="center" vertical="center" wrapText="1"/>
    </xf>
    <xf numFmtId="165" fontId="27" fillId="4" borderId="64" xfId="7" applyNumberFormat="1" applyFont="1" applyFill="1" applyBorder="1" applyAlignment="1" applyProtection="1">
      <alignment horizontal="center" vertical="center" wrapText="1"/>
    </xf>
    <xf numFmtId="165" fontId="27" fillId="4" borderId="65" xfId="7" applyNumberFormat="1" applyFont="1" applyFill="1" applyBorder="1" applyAlignment="1" applyProtection="1">
      <alignment horizontal="center" vertical="center" wrapText="1"/>
    </xf>
    <xf numFmtId="165" fontId="26" fillId="7" borderId="48" xfId="7" applyNumberFormat="1" applyFont="1" applyFill="1" applyBorder="1" applyAlignment="1" applyProtection="1">
      <alignment horizontal="center" vertical="center" wrapText="1"/>
    </xf>
    <xf numFmtId="164" fontId="26" fillId="7" borderId="48" xfId="7" applyFont="1" applyFill="1" applyBorder="1" applyAlignment="1" applyProtection="1">
      <alignment horizontal="center" vertical="center" wrapText="1"/>
    </xf>
    <xf numFmtId="164" fontId="26" fillId="6" borderId="49" xfId="7" applyFont="1" applyFill="1" applyBorder="1" applyAlignment="1" applyProtection="1">
      <alignment horizontal="left" vertical="center"/>
    </xf>
    <xf numFmtId="164" fontId="26" fillId="6" borderId="50" xfId="7" applyFont="1" applyFill="1" applyBorder="1" applyAlignment="1" applyProtection="1">
      <alignment horizontal="left" vertical="center"/>
    </xf>
    <xf numFmtId="165" fontId="26" fillId="6" borderId="50" xfId="7" applyNumberFormat="1" applyFont="1" applyFill="1" applyBorder="1" applyAlignment="1" applyProtection="1">
      <alignment horizontal="left" vertical="center"/>
    </xf>
    <xf numFmtId="164" fontId="26" fillId="6" borderId="51" xfId="7" applyFont="1" applyFill="1" applyBorder="1" applyAlignment="1" applyProtection="1">
      <alignment horizontal="left" vertical="center"/>
    </xf>
    <xf numFmtId="164" fontId="20" fillId="4" borderId="45" xfId="3" applyFont="1" applyFill="1" applyBorder="1" applyAlignment="1" applyProtection="1">
      <alignment horizontal="center" vertical="center"/>
    </xf>
    <xf numFmtId="164" fontId="20" fillId="4" borderId="46" xfId="3" applyFont="1" applyFill="1" applyBorder="1" applyAlignment="1" applyProtection="1">
      <alignment horizontal="center" vertical="center"/>
    </xf>
    <xf numFmtId="165" fontId="20" fillId="4" borderId="46" xfId="3" applyNumberFormat="1" applyFont="1" applyFill="1" applyBorder="1" applyAlignment="1" applyProtection="1">
      <alignment horizontal="center" vertical="center"/>
    </xf>
    <xf numFmtId="164" fontId="20" fillId="4" borderId="47" xfId="3" applyFont="1" applyFill="1" applyBorder="1" applyAlignment="1" applyProtection="1">
      <alignment horizontal="center" vertical="center"/>
    </xf>
    <xf numFmtId="164" fontId="22" fillId="5" borderId="48" xfId="3" applyFont="1" applyFill="1" applyBorder="1" applyAlignment="1" applyProtection="1">
      <alignment horizontal="center" vertical="center" wrapText="1"/>
    </xf>
    <xf numFmtId="165" fontId="22" fillId="5" borderId="48" xfId="3" applyNumberFormat="1" applyFont="1" applyFill="1" applyBorder="1" applyAlignment="1" applyProtection="1">
      <alignment horizontal="center" vertical="center" wrapText="1"/>
    </xf>
    <xf numFmtId="165" fontId="22" fillId="5" borderId="45" xfId="3" applyNumberFormat="1" applyFont="1" applyFill="1" applyBorder="1" applyAlignment="1" applyProtection="1">
      <alignment horizontal="center" vertical="top" wrapText="1"/>
    </xf>
    <xf numFmtId="165" fontId="22" fillId="5" borderId="46" xfId="3" applyNumberFormat="1" applyFont="1" applyFill="1" applyBorder="1" applyAlignment="1" applyProtection="1">
      <alignment horizontal="center" vertical="top" wrapText="1"/>
    </xf>
    <xf numFmtId="164" fontId="22" fillId="5" borderId="46" xfId="3" applyFont="1" applyFill="1" applyBorder="1" applyAlignment="1" applyProtection="1">
      <alignment horizontal="center" vertical="top" wrapText="1"/>
    </xf>
    <xf numFmtId="164" fontId="22" fillId="5" borderId="47" xfId="3" applyFont="1" applyFill="1" applyBorder="1" applyAlignment="1" applyProtection="1">
      <alignment horizontal="center" vertical="top" wrapText="1"/>
    </xf>
    <xf numFmtId="164" fontId="20" fillId="4" borderId="45" xfId="7" applyFont="1" applyFill="1" applyBorder="1" applyAlignment="1" applyProtection="1">
      <alignment horizontal="center" vertical="center"/>
    </xf>
    <xf numFmtId="164" fontId="20" fillId="4" borderId="46" xfId="7" applyFont="1" applyFill="1" applyBorder="1" applyAlignment="1" applyProtection="1">
      <alignment horizontal="center" vertical="center"/>
    </xf>
    <xf numFmtId="165" fontId="20" fillId="4" borderId="46" xfId="7" applyNumberFormat="1" applyFont="1" applyFill="1" applyBorder="1" applyAlignment="1" applyProtection="1">
      <alignment horizontal="center" vertical="center"/>
    </xf>
    <xf numFmtId="164" fontId="20" fillId="4" borderId="47" xfId="7" applyFont="1" applyFill="1" applyBorder="1" applyAlignment="1" applyProtection="1">
      <alignment horizontal="center" vertical="center"/>
    </xf>
    <xf numFmtId="0" fontId="39" fillId="0" borderId="66" xfId="14" applyFont="1" applyBorder="1" applyAlignment="1">
      <alignment horizontal="left" vertical="center" wrapText="1"/>
    </xf>
    <xf numFmtId="0" fontId="39" fillId="0" borderId="66" xfId="14" applyFont="1" applyBorder="1" applyAlignment="1">
      <alignment horizontal="center" vertical="center" wrapText="1"/>
    </xf>
    <xf numFmtId="0" fontId="35" fillId="10" borderId="66" xfId="11" applyNumberFormat="1" applyFont="1" applyFill="1" applyBorder="1" applyAlignment="1" applyProtection="1">
      <alignment horizontal="center" vertical="center"/>
    </xf>
    <xf numFmtId="0" fontId="35" fillId="10" borderId="66" xfId="12" applyNumberFormat="1" applyFont="1" applyFill="1" applyBorder="1" applyAlignment="1" applyProtection="1">
      <alignment horizontal="center" vertical="center" wrapText="1"/>
    </xf>
    <xf numFmtId="0" fontId="44" fillId="9" borderId="69" xfId="12" applyNumberFormat="1" applyFont="1" applyFill="1" applyBorder="1" applyAlignment="1" applyProtection="1">
      <alignment horizontal="center" vertical="center" wrapText="1"/>
    </xf>
    <xf numFmtId="0" fontId="44" fillId="9" borderId="66" xfId="12" applyNumberFormat="1" applyFont="1" applyFill="1" applyBorder="1" applyAlignment="1" applyProtection="1">
      <alignment horizontal="center" vertical="center" wrapText="1"/>
    </xf>
    <xf numFmtId="0" fontId="35" fillId="11" borderId="74" xfId="12" applyNumberFormat="1" applyFont="1" applyFill="1" applyBorder="1" applyAlignment="1" applyProtection="1">
      <alignment horizontal="left" vertical="center" wrapText="1"/>
    </xf>
    <xf numFmtId="0" fontId="35" fillId="11" borderId="75" xfId="12" applyNumberFormat="1" applyFont="1" applyFill="1" applyBorder="1" applyAlignment="1" applyProtection="1">
      <alignment horizontal="left" vertical="center" wrapText="1"/>
    </xf>
    <xf numFmtId="0" fontId="44" fillId="9" borderId="68" xfId="12" applyNumberFormat="1" applyFont="1" applyFill="1" applyBorder="1" applyAlignment="1" applyProtection="1">
      <alignment horizontal="center" vertical="center" wrapText="1"/>
    </xf>
    <xf numFmtId="0" fontId="44" fillId="9" borderId="67" xfId="12" applyNumberFormat="1" applyFont="1" applyFill="1" applyBorder="1" applyAlignment="1" applyProtection="1">
      <alignment horizontal="center" vertical="center" wrapText="1"/>
    </xf>
    <xf numFmtId="0" fontId="35" fillId="11" borderId="73" xfId="12" applyNumberFormat="1" applyFont="1" applyFill="1" applyBorder="1" applyAlignment="1" applyProtection="1">
      <alignment horizontal="left" vertical="center"/>
    </xf>
    <xf numFmtId="0" fontId="44" fillId="9" borderId="66" xfId="11" applyNumberFormat="1" applyFont="1" applyFill="1" applyBorder="1" applyAlignment="1" applyProtection="1">
      <alignment horizontal="center" vertical="center"/>
    </xf>
    <xf numFmtId="0" fontId="35" fillId="10" borderId="66" xfId="11" applyNumberFormat="1" applyFont="1" applyFill="1" applyBorder="1" applyAlignment="1" applyProtection="1">
      <alignment horizontal="center" vertical="center" wrapText="1"/>
    </xf>
    <xf numFmtId="0" fontId="44" fillId="9" borderId="66" xfId="12" applyNumberFormat="1" applyFont="1" applyFill="1" applyBorder="1" applyAlignment="1" applyProtection="1">
      <alignment horizontal="center" vertical="center"/>
    </xf>
    <xf numFmtId="164" fontId="26" fillId="6" borderId="59" xfId="7" applyFont="1" applyFill="1" applyBorder="1" applyAlignment="1" applyProtection="1">
      <alignment horizontal="left" vertical="center" wrapText="1"/>
    </xf>
    <xf numFmtId="164" fontId="26" fillId="6" borderId="60" xfId="7" applyFont="1" applyFill="1" applyBorder="1" applyAlignment="1" applyProtection="1">
      <alignment horizontal="left" vertical="center" wrapText="1"/>
    </xf>
    <xf numFmtId="165" fontId="26" fillId="6" borderId="60" xfId="7" applyNumberFormat="1" applyFont="1" applyFill="1" applyBorder="1" applyAlignment="1" applyProtection="1">
      <alignment horizontal="left" vertical="center" wrapText="1"/>
    </xf>
    <xf numFmtId="164" fontId="26" fillId="6" borderId="61" xfId="7" applyFont="1" applyFill="1" applyBorder="1" applyAlignment="1" applyProtection="1">
      <alignment horizontal="left" vertical="center" wrapText="1"/>
    </xf>
    <xf numFmtId="164" fontId="48" fillId="0" borderId="93" xfId="7" applyFont="1" applyBorder="1" applyAlignment="1" applyProtection="1">
      <alignment horizontal="center" vertical="center" wrapText="1"/>
    </xf>
    <xf numFmtId="164" fontId="48" fillId="0" borderId="94" xfId="7" applyFont="1" applyBorder="1" applyAlignment="1" applyProtection="1">
      <alignment horizontal="center" vertical="center" wrapText="1"/>
    </xf>
    <xf numFmtId="165" fontId="19" fillId="0" borderId="55" xfId="9" applyNumberFormat="1" applyFont="1" applyBorder="1" applyAlignment="1" applyProtection="1">
      <alignment horizontal="center" vertical="center" wrapText="1"/>
    </xf>
    <xf numFmtId="165" fontId="19" fillId="0" borderId="58" xfId="9" applyNumberFormat="1" applyFont="1" applyBorder="1" applyAlignment="1" applyProtection="1">
      <alignment horizontal="center" vertical="center" wrapText="1"/>
    </xf>
    <xf numFmtId="165" fontId="19" fillId="0" borderId="62" xfId="9" applyNumberFormat="1" applyFont="1" applyBorder="1" applyAlignment="1" applyProtection="1">
      <alignment horizontal="center" vertical="center" wrapText="1"/>
    </xf>
    <xf numFmtId="164" fontId="48" fillId="0" borderId="67" xfId="7" applyFont="1" applyBorder="1" applyAlignment="1" applyProtection="1">
      <alignment horizontal="center" vertical="center" wrapText="1"/>
    </xf>
    <xf numFmtId="164" fontId="48" fillId="0" borderId="68" xfId="7" applyFont="1" applyBorder="1" applyAlignment="1" applyProtection="1">
      <alignment horizontal="center" vertical="center" wrapText="1"/>
    </xf>
    <xf numFmtId="164" fontId="48" fillId="0" borderId="69" xfId="7" applyFont="1" applyBorder="1" applyAlignment="1" applyProtection="1">
      <alignment horizontal="center" vertical="center" wrapText="1"/>
    </xf>
    <xf numFmtId="165" fontId="19" fillId="0" borderId="65" xfId="9" applyNumberFormat="1" applyFont="1" applyBorder="1" applyAlignment="1" applyProtection="1">
      <alignment horizontal="center" vertical="center" wrapText="1"/>
    </xf>
    <xf numFmtId="165" fontId="19" fillId="0" borderId="79" xfId="9" applyNumberFormat="1" applyFont="1" applyBorder="1" applyAlignment="1" applyProtection="1">
      <alignment horizontal="center" vertical="center" wrapText="1"/>
    </xf>
    <xf numFmtId="165" fontId="19" fillId="0" borderId="64" xfId="9" applyNumberFormat="1" applyFont="1" applyBorder="1" applyAlignment="1" applyProtection="1">
      <alignment horizontal="center" vertical="center" wrapText="1"/>
    </xf>
    <xf numFmtId="164" fontId="19" fillId="0" borderId="65" xfId="7" quotePrefix="1" applyFont="1" applyBorder="1" applyAlignment="1" applyProtection="1">
      <alignment horizontal="center" vertical="center" wrapText="1"/>
    </xf>
    <xf numFmtId="164" fontId="19" fillId="0" borderId="79" xfId="7" quotePrefix="1" applyFont="1" applyBorder="1" applyAlignment="1" applyProtection="1">
      <alignment horizontal="center" vertical="center" wrapText="1"/>
    </xf>
    <xf numFmtId="164" fontId="19" fillId="0" borderId="64" xfId="7" quotePrefix="1" applyFont="1" applyBorder="1" applyAlignment="1" applyProtection="1">
      <alignment horizontal="center" vertical="center" wrapText="1"/>
    </xf>
    <xf numFmtId="164" fontId="19" fillId="0" borderId="67" xfId="7" applyFont="1" applyBorder="1" applyAlignment="1" applyProtection="1">
      <alignment horizontal="center" vertical="center" wrapText="1"/>
    </xf>
    <xf numFmtId="164" fontId="19" fillId="0" borderId="69" xfId="7" applyFont="1" applyBorder="1" applyAlignment="1" applyProtection="1">
      <alignment horizontal="center" vertical="center" wrapText="1"/>
    </xf>
    <xf numFmtId="166" fontId="31" fillId="0" borderId="65" xfId="16" applyNumberFormat="1" applyFont="1" applyBorder="1" applyAlignment="1" applyProtection="1">
      <alignment horizontal="right" vertical="center" wrapText="1"/>
    </xf>
    <xf numFmtId="166" fontId="31" fillId="0" borderId="64" xfId="16" applyNumberFormat="1" applyFont="1" applyBorder="1" applyAlignment="1" applyProtection="1">
      <alignment horizontal="right" vertical="center" wrapText="1"/>
    </xf>
    <xf numFmtId="164" fontId="19" fillId="0" borderId="48" xfId="7" applyFont="1" applyBorder="1" applyAlignment="1" applyProtection="1">
      <alignment horizontal="center" vertical="center" wrapText="1"/>
    </xf>
    <xf numFmtId="164" fontId="48" fillId="0" borderId="65" xfId="7" applyFont="1" applyBorder="1" applyAlignment="1" applyProtection="1">
      <alignment horizontal="left" vertical="center" wrapText="1"/>
    </xf>
    <xf numFmtId="164" fontId="48" fillId="0" borderId="79" xfId="7" applyFont="1" applyBorder="1" applyAlignment="1" applyProtection="1">
      <alignment horizontal="left" vertical="center" wrapText="1"/>
    </xf>
    <xf numFmtId="164" fontId="48" fillId="0" borderId="64" xfId="7" applyFont="1" applyBorder="1" applyAlignment="1" applyProtection="1">
      <alignment horizontal="left" vertical="center" wrapText="1"/>
    </xf>
    <xf numFmtId="164" fontId="48" fillId="0" borderId="80" xfId="7" applyFont="1" applyBorder="1" applyAlignment="1" applyProtection="1">
      <alignment horizontal="center" vertical="center" wrapText="1"/>
    </xf>
    <xf numFmtId="164" fontId="48" fillId="0" borderId="77" xfId="7" applyFont="1" applyBorder="1" applyAlignment="1" applyProtection="1">
      <alignment horizontal="center" vertical="center" wrapText="1"/>
    </xf>
    <xf numFmtId="164" fontId="48" fillId="0" borderId="78" xfId="7" applyFont="1" applyBorder="1" applyAlignment="1" applyProtection="1">
      <alignment horizontal="center" vertical="center" wrapText="1"/>
    </xf>
    <xf numFmtId="3" fontId="48" fillId="0" borderId="65" xfId="7" quotePrefix="1" applyNumberFormat="1" applyFont="1" applyBorder="1" applyAlignment="1" applyProtection="1">
      <alignment horizontal="center" vertical="center" wrapText="1"/>
    </xf>
    <xf numFmtId="3" fontId="48" fillId="0" borderId="79" xfId="7" quotePrefix="1" applyNumberFormat="1" applyFont="1" applyBorder="1" applyAlignment="1" applyProtection="1">
      <alignment horizontal="center" vertical="center" wrapText="1"/>
    </xf>
    <xf numFmtId="3" fontId="48" fillId="0" borderId="64" xfId="7" quotePrefix="1" applyNumberFormat="1" applyFont="1" applyBorder="1" applyAlignment="1" applyProtection="1">
      <alignment horizontal="center" vertical="center" wrapText="1"/>
    </xf>
    <xf numFmtId="164" fontId="48" fillId="0" borderId="66" xfId="7" applyFont="1" applyBorder="1" applyAlignment="1" applyProtection="1">
      <alignment horizontal="center" vertical="center" wrapText="1"/>
    </xf>
    <xf numFmtId="167" fontId="26" fillId="0" borderId="67" xfId="9" applyNumberFormat="1" applyFont="1" applyBorder="1" applyAlignment="1" applyProtection="1">
      <alignment horizontal="right" vertical="center" wrapText="1"/>
    </xf>
    <xf numFmtId="167" fontId="26" fillId="0" borderId="69" xfId="9" applyNumberFormat="1" applyFont="1" applyBorder="1" applyAlignment="1" applyProtection="1">
      <alignment horizontal="right" vertical="center" wrapText="1"/>
    </xf>
    <xf numFmtId="164" fontId="48" fillId="0" borderId="48" xfId="7" applyFont="1" applyBorder="1" applyAlignment="1" applyProtection="1">
      <alignment horizontal="center" vertical="center" wrapText="1"/>
    </xf>
    <xf numFmtId="164" fontId="48" fillId="0" borderId="66" xfId="7" applyFont="1" applyBorder="1" applyAlignment="1" applyProtection="1">
      <alignment horizontal="left" vertical="center" wrapText="1"/>
    </xf>
    <xf numFmtId="167" fontId="26" fillId="0" borderId="68" xfId="9" applyNumberFormat="1" applyFont="1" applyBorder="1" applyAlignment="1" applyProtection="1">
      <alignment horizontal="right" vertical="center" wrapText="1"/>
    </xf>
    <xf numFmtId="164" fontId="19" fillId="12" borderId="66" xfId="7" applyFont="1" applyFill="1" applyBorder="1" applyAlignment="1" applyProtection="1">
      <alignment horizontal="center" vertical="center" wrapText="1"/>
    </xf>
    <xf numFmtId="167" fontId="26" fillId="0" borderId="67" xfId="17" applyNumberFormat="1" applyFont="1" applyBorder="1" applyAlignment="1" applyProtection="1">
      <alignment horizontal="right" vertical="center" wrapText="1"/>
    </xf>
    <xf numFmtId="167" fontId="26" fillId="0" borderId="69" xfId="17" applyNumberFormat="1" applyFont="1" applyBorder="1" applyAlignment="1" applyProtection="1">
      <alignment horizontal="right" vertical="center" wrapText="1"/>
    </xf>
    <xf numFmtId="164" fontId="19" fillId="12" borderId="48" xfId="7" applyFont="1" applyFill="1" applyBorder="1" applyAlignment="1" applyProtection="1">
      <alignment horizontal="center" vertical="center" wrapText="1"/>
    </xf>
    <xf numFmtId="164" fontId="19" fillId="0" borderId="66" xfId="7" applyFont="1" applyBorder="1" applyAlignment="1" applyProtection="1">
      <alignment horizontal="center" vertical="center" wrapText="1"/>
    </xf>
    <xf numFmtId="164" fontId="48" fillId="12" borderId="67" xfId="7" applyFont="1" applyFill="1" applyBorder="1" applyAlignment="1" applyProtection="1">
      <alignment horizontal="center" vertical="center" wrapText="1"/>
    </xf>
    <xf numFmtId="164" fontId="48" fillId="12" borderId="68" xfId="7" applyFont="1" applyFill="1" applyBorder="1" applyAlignment="1" applyProtection="1">
      <alignment horizontal="center" vertical="center" wrapText="1"/>
    </xf>
    <xf numFmtId="164" fontId="48" fillId="12" borderId="69" xfId="7" applyFont="1" applyFill="1" applyBorder="1" applyAlignment="1" applyProtection="1">
      <alignment horizontal="center" vertical="center" wrapText="1"/>
    </xf>
    <xf numFmtId="164" fontId="48" fillId="12" borderId="48" xfId="7" applyFont="1" applyFill="1" applyBorder="1" applyAlignment="1" applyProtection="1">
      <alignment horizontal="center" vertical="center" wrapText="1"/>
    </xf>
    <xf numFmtId="164" fontId="27" fillId="4" borderId="79" xfId="7" applyFont="1" applyFill="1" applyBorder="1" applyAlignment="1" applyProtection="1">
      <alignment horizontal="center" vertical="center" wrapText="1"/>
    </xf>
    <xf numFmtId="165" fontId="27" fillId="4" borderId="79" xfId="7" applyNumberFormat="1" applyFont="1" applyFill="1" applyBorder="1" applyAlignment="1" applyProtection="1">
      <alignment horizontal="center" vertical="center" wrapText="1"/>
    </xf>
    <xf numFmtId="164" fontId="54" fillId="0" borderId="67" xfId="12" applyFont="1" applyBorder="1" applyAlignment="1" applyProtection="1">
      <alignment horizontal="left" vertical="center" wrapText="1"/>
    </xf>
    <xf numFmtId="164" fontId="54" fillId="0" borderId="68" xfId="12" applyFont="1" applyBorder="1" applyAlignment="1" applyProtection="1">
      <alignment horizontal="left" vertical="center" wrapText="1"/>
    </xf>
    <xf numFmtId="164" fontId="54" fillId="0" borderId="69" xfId="12" applyFont="1" applyBorder="1" applyAlignment="1" applyProtection="1">
      <alignment horizontal="left" vertical="center" wrapText="1"/>
    </xf>
    <xf numFmtId="164" fontId="27" fillId="4" borderId="64" xfId="21" applyFont="1" applyFill="1" applyBorder="1" applyAlignment="1" applyProtection="1">
      <alignment horizontal="center" vertical="center" wrapText="1"/>
    </xf>
    <xf numFmtId="164" fontId="27" fillId="4" borderId="65" xfId="21" applyFont="1" applyFill="1" applyBorder="1" applyAlignment="1" applyProtection="1">
      <alignment horizontal="center" vertical="center" wrapText="1"/>
    </xf>
    <xf numFmtId="164" fontId="27" fillId="4" borderId="79" xfId="21" applyFont="1" applyFill="1" applyBorder="1" applyAlignment="1" applyProtection="1">
      <alignment horizontal="center" vertical="center" wrapText="1"/>
    </xf>
    <xf numFmtId="164" fontId="26" fillId="7" borderId="48" xfId="21" applyFont="1" applyFill="1" applyBorder="1" applyAlignment="1" applyProtection="1">
      <alignment horizontal="center" vertical="center" wrapText="1"/>
    </xf>
    <xf numFmtId="165" fontId="26" fillId="7" borderId="48" xfId="19" applyNumberFormat="1" applyFont="1" applyFill="1" applyBorder="1" applyAlignment="1" applyProtection="1">
      <alignment horizontal="center" vertical="center"/>
    </xf>
    <xf numFmtId="164" fontId="26" fillId="6" borderId="52" xfId="21" applyFont="1" applyFill="1" applyBorder="1" applyAlignment="1" applyProtection="1">
      <alignment horizontal="left" vertical="center" wrapText="1"/>
    </xf>
    <xf numFmtId="164" fontId="26" fillId="6" borderId="53" xfId="21" applyFont="1" applyFill="1" applyBorder="1" applyAlignment="1" applyProtection="1">
      <alignment horizontal="left" vertical="center" wrapText="1"/>
    </xf>
    <xf numFmtId="165" fontId="26" fillId="6" borderId="53" xfId="21" applyNumberFormat="1" applyFont="1" applyFill="1" applyBorder="1" applyAlignment="1" applyProtection="1">
      <alignment horizontal="left" vertical="center" wrapText="1"/>
    </xf>
    <xf numFmtId="164" fontId="26" fillId="6" borderId="54" xfId="21" applyFont="1" applyFill="1" applyBorder="1" applyAlignment="1" applyProtection="1">
      <alignment horizontal="left" vertical="center" wrapText="1"/>
    </xf>
    <xf numFmtId="164" fontId="26" fillId="6" borderId="59" xfId="21" applyFont="1" applyFill="1" applyBorder="1" applyAlignment="1" applyProtection="1">
      <alignment horizontal="left" vertical="center" wrapText="1"/>
    </xf>
    <xf numFmtId="164" fontId="26" fillId="6" borderId="60" xfId="21" applyFont="1" applyFill="1" applyBorder="1" applyAlignment="1" applyProtection="1">
      <alignment horizontal="left" vertical="center" wrapText="1"/>
    </xf>
    <xf numFmtId="165" fontId="26" fillId="6" borderId="60" xfId="21" applyNumberFormat="1" applyFont="1" applyFill="1" applyBorder="1" applyAlignment="1" applyProtection="1">
      <alignment horizontal="left" vertical="center" wrapText="1"/>
    </xf>
    <xf numFmtId="164" fontId="26" fillId="6" borderId="61" xfId="21" applyFont="1" applyFill="1" applyBorder="1" applyAlignment="1" applyProtection="1">
      <alignment horizontal="left" vertical="center" wrapText="1"/>
    </xf>
    <xf numFmtId="164" fontId="20" fillId="4" borderId="55" xfId="21" applyFont="1" applyFill="1" applyBorder="1" applyAlignment="1" applyProtection="1">
      <alignment horizontal="center" vertical="center" wrapText="1"/>
    </xf>
    <xf numFmtId="164" fontId="20" fillId="4" borderId="56" xfId="21" applyFont="1" applyFill="1" applyBorder="1" applyAlignment="1" applyProtection="1">
      <alignment horizontal="center" vertical="center" wrapText="1"/>
    </xf>
    <xf numFmtId="165" fontId="20" fillId="4" borderId="56" xfId="21" applyNumberFormat="1" applyFont="1" applyFill="1" applyBorder="1" applyAlignment="1" applyProtection="1">
      <alignment horizontal="center" vertical="center" wrapText="1"/>
    </xf>
    <xf numFmtId="165" fontId="20" fillId="4" borderId="57" xfId="21" applyNumberFormat="1" applyFont="1" applyFill="1" applyBorder="1" applyAlignment="1" applyProtection="1">
      <alignment horizontal="center" vertical="center" wrapText="1"/>
    </xf>
    <xf numFmtId="164" fontId="20" fillId="4" borderId="62" xfId="21" applyFont="1" applyFill="1" applyBorder="1" applyAlignment="1" applyProtection="1">
      <alignment horizontal="center" vertical="center" wrapText="1"/>
    </xf>
    <xf numFmtId="164" fontId="20" fillId="4" borderId="1" xfId="21" applyFont="1" applyFill="1" applyBorder="1" applyAlignment="1" applyProtection="1">
      <alignment horizontal="center" vertical="center" wrapText="1"/>
    </xf>
    <xf numFmtId="165" fontId="20" fillId="4" borderId="1" xfId="21" applyNumberFormat="1" applyFont="1" applyFill="1" applyBorder="1" applyAlignment="1" applyProtection="1">
      <alignment horizontal="center" vertical="center" wrapText="1"/>
    </xf>
    <xf numFmtId="165" fontId="20" fillId="4" borderId="63" xfId="21" applyNumberFormat="1" applyFont="1" applyFill="1" applyBorder="1" applyAlignment="1" applyProtection="1">
      <alignment horizontal="center" vertical="center" wrapText="1"/>
    </xf>
    <xf numFmtId="165" fontId="27" fillId="4" borderId="64" xfId="21" applyNumberFormat="1" applyFont="1" applyFill="1" applyBorder="1" applyAlignment="1" applyProtection="1">
      <alignment horizontal="center" vertical="center" wrapText="1"/>
    </xf>
    <xf numFmtId="165" fontId="27" fillId="4" borderId="65" xfId="21" applyNumberFormat="1" applyFont="1" applyFill="1" applyBorder="1" applyAlignment="1" applyProtection="1">
      <alignment horizontal="center" vertical="center" wrapText="1"/>
    </xf>
    <xf numFmtId="165" fontId="27" fillId="4" borderId="79" xfId="21" applyNumberFormat="1" applyFont="1" applyFill="1" applyBorder="1" applyAlignment="1" applyProtection="1">
      <alignment horizontal="center" vertical="center" wrapText="1"/>
    </xf>
    <xf numFmtId="165" fontId="26" fillId="7" borderId="48" xfId="21" applyNumberFormat="1" applyFont="1" applyFill="1" applyBorder="1" applyAlignment="1" applyProtection="1">
      <alignment horizontal="center" vertical="center" wrapText="1"/>
    </xf>
    <xf numFmtId="164" fontId="26" fillId="6" borderId="49" xfId="21" applyFont="1" applyFill="1" applyBorder="1" applyAlignment="1" applyProtection="1">
      <alignment horizontal="left" vertical="center"/>
    </xf>
    <xf numFmtId="164" fontId="26" fillId="6" borderId="50" xfId="21" applyFont="1" applyFill="1" applyBorder="1" applyAlignment="1" applyProtection="1">
      <alignment horizontal="left" vertical="center"/>
    </xf>
    <xf numFmtId="165" fontId="26" fillId="6" borderId="50" xfId="21" applyNumberFormat="1" applyFont="1" applyFill="1" applyBorder="1" applyAlignment="1" applyProtection="1">
      <alignment horizontal="left" vertical="center"/>
    </xf>
    <xf numFmtId="164" fontId="26" fillId="6" borderId="51" xfId="21" applyFont="1" applyFill="1" applyBorder="1" applyAlignment="1" applyProtection="1">
      <alignment horizontal="left" vertical="center"/>
    </xf>
    <xf numFmtId="164" fontId="20" fillId="4" borderId="45" xfId="19" applyFont="1" applyFill="1" applyBorder="1" applyAlignment="1" applyProtection="1">
      <alignment horizontal="center" vertical="center"/>
    </xf>
    <xf numFmtId="164" fontId="20" fillId="4" borderId="46" xfId="19" applyFont="1" applyFill="1" applyBorder="1" applyAlignment="1" applyProtection="1">
      <alignment horizontal="center" vertical="center"/>
    </xf>
    <xf numFmtId="165" fontId="20" fillId="4" borderId="46" xfId="19" applyNumberFormat="1" applyFont="1" applyFill="1" applyBorder="1" applyAlignment="1" applyProtection="1">
      <alignment horizontal="center" vertical="center"/>
    </xf>
    <xf numFmtId="164" fontId="20" fillId="4" borderId="47" xfId="19" applyFont="1" applyFill="1" applyBorder="1" applyAlignment="1" applyProtection="1">
      <alignment horizontal="center" vertical="center"/>
    </xf>
    <xf numFmtId="164" fontId="22" fillId="5" borderId="48" xfId="19" applyFont="1" applyFill="1" applyBorder="1" applyAlignment="1" applyProtection="1">
      <alignment horizontal="center" vertical="center" wrapText="1"/>
    </xf>
    <xf numFmtId="165" fontId="22" fillId="5" borderId="48" xfId="19" applyNumberFormat="1" applyFont="1" applyFill="1" applyBorder="1" applyAlignment="1" applyProtection="1">
      <alignment horizontal="center" vertical="center" wrapText="1"/>
    </xf>
    <xf numFmtId="165" fontId="22" fillId="5" borderId="45" xfId="19" applyNumberFormat="1" applyFont="1" applyFill="1" applyBorder="1" applyAlignment="1" applyProtection="1">
      <alignment horizontal="center" vertical="top" wrapText="1"/>
    </xf>
    <xf numFmtId="165" fontId="22" fillId="5" borderId="46" xfId="19" applyNumberFormat="1" applyFont="1" applyFill="1" applyBorder="1" applyAlignment="1" applyProtection="1">
      <alignment horizontal="center" vertical="top" wrapText="1"/>
    </xf>
    <xf numFmtId="164" fontId="22" fillId="5" borderId="46" xfId="19" applyFont="1" applyFill="1" applyBorder="1" applyAlignment="1" applyProtection="1">
      <alignment horizontal="center" vertical="top" wrapText="1"/>
    </xf>
    <xf numFmtId="164" fontId="22" fillId="5" borderId="47" xfId="19" applyFont="1" applyFill="1" applyBorder="1" applyAlignment="1" applyProtection="1">
      <alignment horizontal="center" vertical="top" wrapText="1"/>
    </xf>
    <xf numFmtId="164" fontId="20" fillId="4" borderId="45" xfId="21" applyFont="1" applyFill="1" applyBorder="1" applyAlignment="1" applyProtection="1">
      <alignment horizontal="center" vertical="center"/>
    </xf>
    <xf numFmtId="164" fontId="20" fillId="4" borderId="46" xfId="21" applyFont="1" applyFill="1" applyBorder="1" applyAlignment="1" applyProtection="1">
      <alignment horizontal="center" vertical="center"/>
    </xf>
    <xf numFmtId="165" fontId="20" fillId="4" borderId="46" xfId="21" applyNumberFormat="1" applyFont="1" applyFill="1" applyBorder="1" applyAlignment="1" applyProtection="1">
      <alignment horizontal="center" vertical="center"/>
    </xf>
    <xf numFmtId="164" fontId="20" fillId="4" borderId="47" xfId="21" applyFont="1" applyFill="1" applyBorder="1" applyAlignment="1" applyProtection="1">
      <alignment horizontal="center" vertical="center"/>
    </xf>
    <xf numFmtId="164" fontId="31" fillId="6" borderId="49" xfId="7" applyFont="1" applyFill="1" applyBorder="1" applyAlignment="1" applyProtection="1">
      <alignment horizontal="left" vertical="center"/>
    </xf>
    <xf numFmtId="164" fontId="31" fillId="6" borderId="50" xfId="7" applyFont="1" applyFill="1" applyBorder="1" applyAlignment="1" applyProtection="1">
      <alignment horizontal="left" vertical="center"/>
    </xf>
    <xf numFmtId="165" fontId="31" fillId="6" borderId="50" xfId="7" applyNumberFormat="1" applyFont="1" applyFill="1" applyBorder="1" applyAlignment="1" applyProtection="1">
      <alignment horizontal="left" vertical="center"/>
    </xf>
    <xf numFmtId="164" fontId="31" fillId="6" borderId="51" xfId="7" applyFont="1" applyFill="1" applyBorder="1" applyAlignment="1" applyProtection="1">
      <alignment horizontal="left" vertical="center"/>
    </xf>
    <xf numFmtId="164" fontId="58" fillId="4" borderId="45" xfId="3" applyFont="1" applyFill="1" applyBorder="1" applyAlignment="1" applyProtection="1">
      <alignment horizontal="center" vertical="center"/>
    </xf>
    <xf numFmtId="164" fontId="58" fillId="4" borderId="46" xfId="3" applyFont="1" applyFill="1" applyBorder="1" applyAlignment="1" applyProtection="1">
      <alignment horizontal="center" vertical="center"/>
    </xf>
    <xf numFmtId="164" fontId="58" fillId="4" borderId="47" xfId="3" applyFont="1" applyFill="1" applyBorder="1" applyAlignment="1" applyProtection="1">
      <alignment horizontal="center" vertical="center"/>
    </xf>
    <xf numFmtId="164" fontId="31" fillId="5" borderId="48" xfId="3" applyFont="1" applyFill="1" applyBorder="1" applyAlignment="1" applyProtection="1">
      <alignment horizontal="center" vertical="center" wrapText="1"/>
    </xf>
    <xf numFmtId="165" fontId="31" fillId="5" borderId="48" xfId="3" applyNumberFormat="1" applyFont="1" applyFill="1" applyBorder="1" applyAlignment="1" applyProtection="1">
      <alignment horizontal="center" vertical="center" wrapText="1"/>
    </xf>
    <xf numFmtId="43" fontId="31" fillId="5" borderId="48" xfId="25" applyFont="1" applyFill="1" applyBorder="1" applyAlignment="1" applyProtection="1">
      <alignment horizontal="center" vertical="center" wrapText="1"/>
    </xf>
    <xf numFmtId="165" fontId="31" fillId="5" borderId="45" xfId="3" applyNumberFormat="1" applyFont="1" applyFill="1" applyBorder="1" applyAlignment="1" applyProtection="1">
      <alignment horizontal="center" vertical="top" wrapText="1"/>
    </xf>
    <xf numFmtId="165" fontId="31" fillId="5" borderId="46" xfId="3" applyNumberFormat="1" applyFont="1" applyFill="1" applyBorder="1" applyAlignment="1" applyProtection="1">
      <alignment horizontal="center" vertical="top" wrapText="1"/>
    </xf>
    <xf numFmtId="164" fontId="31" fillId="5" borderId="46" xfId="3" applyFont="1" applyFill="1" applyBorder="1" applyAlignment="1" applyProtection="1">
      <alignment horizontal="center" vertical="top" wrapText="1"/>
    </xf>
    <xf numFmtId="164" fontId="31" fillId="5" borderId="47" xfId="3" applyFont="1" applyFill="1" applyBorder="1" applyAlignment="1" applyProtection="1">
      <alignment horizontal="center" vertical="top" wrapText="1"/>
    </xf>
    <xf numFmtId="164" fontId="58" fillId="4" borderId="45" xfId="7" applyFont="1" applyFill="1" applyBorder="1" applyAlignment="1" applyProtection="1">
      <alignment horizontal="center" vertical="center"/>
    </xf>
    <xf numFmtId="164" fontId="58" fillId="4" borderId="46" xfId="7" applyFont="1" applyFill="1" applyBorder="1" applyAlignment="1" applyProtection="1">
      <alignment horizontal="center" vertical="center"/>
    </xf>
    <xf numFmtId="165" fontId="58" fillId="4" borderId="46" xfId="7" applyNumberFormat="1" applyFont="1" applyFill="1" applyBorder="1" applyAlignment="1" applyProtection="1">
      <alignment horizontal="center" vertical="center"/>
    </xf>
    <xf numFmtId="164" fontId="58" fillId="4" borderId="47" xfId="7" applyFont="1" applyFill="1" applyBorder="1" applyAlignment="1" applyProtection="1">
      <alignment horizontal="center" vertical="center"/>
    </xf>
    <xf numFmtId="164" fontId="31" fillId="6" borderId="52" xfId="7" applyFont="1" applyFill="1" applyBorder="1" applyAlignment="1" applyProtection="1">
      <alignment horizontal="left" vertical="center" wrapText="1"/>
    </xf>
    <xf numFmtId="164" fontId="31" fillId="6" borderId="53" xfId="7" applyFont="1" applyFill="1" applyBorder="1" applyAlignment="1" applyProtection="1">
      <alignment horizontal="left" vertical="center" wrapText="1"/>
    </xf>
    <xf numFmtId="165" fontId="31" fillId="6" borderId="53" xfId="7" applyNumberFormat="1" applyFont="1" applyFill="1" applyBorder="1" applyAlignment="1" applyProtection="1">
      <alignment horizontal="left" vertical="center" wrapText="1"/>
    </xf>
    <xf numFmtId="164" fontId="31" fillId="6" borderId="54" xfId="7" applyFont="1" applyFill="1" applyBorder="1" applyAlignment="1" applyProtection="1">
      <alignment horizontal="left" vertical="center" wrapText="1"/>
    </xf>
    <xf numFmtId="164" fontId="31" fillId="6" borderId="59" xfId="7" applyFont="1" applyFill="1" applyBorder="1" applyAlignment="1" applyProtection="1">
      <alignment horizontal="left" vertical="center" wrapText="1"/>
    </xf>
    <xf numFmtId="164" fontId="31" fillId="6" borderId="60" xfId="7" applyFont="1" applyFill="1" applyBorder="1" applyAlignment="1" applyProtection="1">
      <alignment horizontal="left" vertical="center" wrapText="1"/>
    </xf>
    <xf numFmtId="165" fontId="31" fillId="6" borderId="60" xfId="7" applyNumberFormat="1" applyFont="1" applyFill="1" applyBorder="1" applyAlignment="1" applyProtection="1">
      <alignment horizontal="left" vertical="center" wrapText="1"/>
    </xf>
    <xf numFmtId="164" fontId="31" fillId="6" borderId="61" xfId="7" applyFont="1" applyFill="1" applyBorder="1" applyAlignment="1" applyProtection="1">
      <alignment horizontal="left" vertical="center" wrapText="1"/>
    </xf>
    <xf numFmtId="164" fontId="58" fillId="4" borderId="55" xfId="7" applyFont="1" applyFill="1" applyBorder="1" applyAlignment="1" applyProtection="1">
      <alignment horizontal="center" vertical="center" wrapText="1"/>
    </xf>
    <xf numFmtId="164" fontId="58" fillId="4" borderId="56" xfId="7" applyFont="1" applyFill="1" applyBorder="1" applyAlignment="1" applyProtection="1">
      <alignment horizontal="center" vertical="center" wrapText="1"/>
    </xf>
    <xf numFmtId="165" fontId="58" fillId="4" borderId="56" xfId="7" applyNumberFormat="1" applyFont="1" applyFill="1" applyBorder="1" applyAlignment="1" applyProtection="1">
      <alignment horizontal="center" vertical="center" wrapText="1"/>
    </xf>
    <xf numFmtId="165" fontId="58" fillId="4" borderId="57" xfId="7" applyNumberFormat="1" applyFont="1" applyFill="1" applyBorder="1" applyAlignment="1" applyProtection="1">
      <alignment horizontal="center" vertical="center" wrapText="1"/>
    </xf>
    <xf numFmtId="164" fontId="58" fillId="4" borderId="62" xfId="7" applyFont="1" applyFill="1" applyBorder="1" applyAlignment="1" applyProtection="1">
      <alignment horizontal="center" vertical="center" wrapText="1"/>
    </xf>
    <xf numFmtId="164" fontId="58" fillId="4" borderId="1" xfId="7" applyFont="1" applyFill="1" applyBorder="1" applyAlignment="1" applyProtection="1">
      <alignment horizontal="center" vertical="center" wrapText="1"/>
    </xf>
    <xf numFmtId="165" fontId="58" fillId="4" borderId="1" xfId="7" applyNumberFormat="1" applyFont="1" applyFill="1" applyBorder="1" applyAlignment="1" applyProtection="1">
      <alignment horizontal="center" vertical="center" wrapText="1"/>
    </xf>
    <xf numFmtId="165" fontId="58" fillId="4" borderId="63" xfId="7" applyNumberFormat="1" applyFont="1" applyFill="1" applyBorder="1" applyAlignment="1" applyProtection="1">
      <alignment horizontal="center" vertical="center" wrapText="1"/>
    </xf>
    <xf numFmtId="164" fontId="58" fillId="4" borderId="64" xfId="7" applyFont="1" applyFill="1" applyBorder="1" applyAlignment="1" applyProtection="1">
      <alignment horizontal="center" vertical="center" wrapText="1"/>
    </xf>
    <xf numFmtId="164" fontId="58" fillId="4" borderId="65" xfId="7" applyFont="1" applyFill="1" applyBorder="1" applyAlignment="1" applyProtection="1">
      <alignment horizontal="center" vertical="center" wrapText="1"/>
    </xf>
    <xf numFmtId="165" fontId="58" fillId="4" borderId="64" xfId="7" applyNumberFormat="1" applyFont="1" applyFill="1" applyBorder="1" applyAlignment="1" applyProtection="1">
      <alignment horizontal="center" vertical="center" wrapText="1"/>
    </xf>
    <xf numFmtId="164" fontId="58" fillId="4" borderId="48" xfId="7" applyFont="1" applyFill="1" applyBorder="1" applyAlignment="1" applyProtection="1">
      <alignment horizontal="center" vertical="center" wrapText="1"/>
    </xf>
    <xf numFmtId="165" fontId="58" fillId="4" borderId="65" xfId="7" applyNumberFormat="1" applyFont="1" applyFill="1" applyBorder="1" applyAlignment="1" applyProtection="1">
      <alignment horizontal="center" vertical="center" wrapText="1"/>
    </xf>
    <xf numFmtId="165" fontId="31" fillId="7" borderId="48" xfId="3" applyNumberFormat="1" applyFont="1" applyFill="1" applyBorder="1" applyAlignment="1" applyProtection="1">
      <alignment horizontal="center" vertical="center"/>
    </xf>
    <xf numFmtId="165" fontId="31" fillId="7" borderId="48" xfId="7" applyNumberFormat="1" applyFont="1" applyFill="1" applyBorder="1" applyAlignment="1" applyProtection="1">
      <alignment horizontal="center" vertical="center" wrapText="1"/>
    </xf>
    <xf numFmtId="164" fontId="69" fillId="0" borderId="67" xfId="7" applyFont="1" applyBorder="1" applyAlignment="1" applyProtection="1">
      <alignment horizontal="left" vertical="center" wrapText="1"/>
    </xf>
    <xf numFmtId="164" fontId="69" fillId="0" borderId="69" xfId="7" applyFont="1" applyBorder="1" applyAlignment="1" applyProtection="1">
      <alignment horizontal="left" vertical="center" wrapText="1"/>
    </xf>
    <xf numFmtId="164" fontId="31" fillId="7" borderId="48" xfId="7" applyFont="1" applyFill="1" applyBorder="1" applyAlignment="1" applyProtection="1">
      <alignment horizontal="center" vertical="center" wrapText="1"/>
    </xf>
    <xf numFmtId="0" fontId="69" fillId="0" borderId="67" xfId="28" applyFont="1" applyBorder="1" applyAlignment="1">
      <alignment horizontal="left" vertical="center" wrapText="1"/>
    </xf>
    <xf numFmtId="0" fontId="69" fillId="0" borderId="68" xfId="28" applyFont="1" applyBorder="1" applyAlignment="1">
      <alignment horizontal="left" vertical="center" wrapText="1"/>
    </xf>
    <xf numFmtId="0" fontId="69" fillId="0" borderId="69" xfId="28" applyFont="1" applyBorder="1" applyAlignment="1">
      <alignment horizontal="left" vertical="center" wrapText="1"/>
    </xf>
    <xf numFmtId="164" fontId="69" fillId="0" borderId="89" xfId="3" applyFont="1" applyBorder="1" applyAlignment="1" applyProtection="1">
      <alignment horizontal="center" vertical="center" wrapText="1"/>
    </xf>
    <xf numFmtId="164" fontId="69" fillId="0" borderId="90" xfId="3" applyFont="1" applyBorder="1" applyAlignment="1" applyProtection="1">
      <alignment horizontal="center" vertical="center" wrapText="1"/>
    </xf>
    <xf numFmtId="164" fontId="69" fillId="0" borderId="91" xfId="3" applyFont="1" applyBorder="1" applyAlignment="1" applyProtection="1">
      <alignment horizontal="center" vertical="center" wrapText="1"/>
    </xf>
    <xf numFmtId="164" fontId="31" fillId="6" borderId="48" xfId="7" applyFont="1" applyFill="1" applyBorder="1" applyAlignment="1">
      <alignment horizontal="left" vertical="center"/>
    </xf>
    <xf numFmtId="164" fontId="27" fillId="15" borderId="48" xfId="3" applyFont="1" applyFill="1" applyBorder="1" applyAlignment="1">
      <alignment horizontal="center" vertical="center"/>
    </xf>
    <xf numFmtId="164" fontId="31" fillId="16" borderId="48" xfId="3" applyFont="1" applyFill="1" applyBorder="1" applyAlignment="1">
      <alignment horizontal="center" vertical="center" wrapText="1"/>
    </xf>
    <xf numFmtId="165" fontId="31" fillId="16" borderId="48" xfId="3" applyNumberFormat="1" applyFont="1" applyFill="1" applyBorder="1" applyAlignment="1">
      <alignment horizontal="center" vertical="top" wrapText="1"/>
    </xf>
    <xf numFmtId="164" fontId="76" fillId="15" borderId="48" xfId="7" applyFont="1" applyFill="1" applyBorder="1" applyAlignment="1">
      <alignment horizontal="center" vertical="center"/>
    </xf>
    <xf numFmtId="164" fontId="31" fillId="6" borderId="48" xfId="7" applyFont="1" applyFill="1" applyBorder="1" applyAlignment="1">
      <alignment horizontal="left" vertical="center" wrapText="1"/>
    </xf>
    <xf numFmtId="164" fontId="60" fillId="17" borderId="48" xfId="7" applyFont="1" applyFill="1" applyBorder="1" applyAlignment="1">
      <alignment horizontal="center" vertical="center" wrapText="1"/>
    </xf>
    <xf numFmtId="164" fontId="58" fillId="15" borderId="48" xfId="7" applyFont="1" applyFill="1" applyBorder="1" applyAlignment="1">
      <alignment horizontal="center" vertical="center" wrapText="1"/>
    </xf>
    <xf numFmtId="165" fontId="58" fillId="15" borderId="48" xfId="7" applyNumberFormat="1" applyFont="1" applyFill="1" applyBorder="1" applyAlignment="1">
      <alignment horizontal="center" vertical="center" wrapText="1"/>
    </xf>
    <xf numFmtId="164" fontId="61" fillId="18" borderId="48" xfId="3" applyFont="1" applyFill="1" applyBorder="1" applyAlignment="1">
      <alignment horizontal="center" vertical="center"/>
    </xf>
    <xf numFmtId="164" fontId="61" fillId="18" borderId="48" xfId="7" applyFont="1" applyFill="1" applyBorder="1" applyAlignment="1">
      <alignment horizontal="center" vertical="center"/>
    </xf>
    <xf numFmtId="164" fontId="31" fillId="16" borderId="48" xfId="7" applyFont="1" applyFill="1" applyBorder="1" applyAlignment="1">
      <alignment horizontal="center" vertical="center" wrapText="1"/>
    </xf>
    <xf numFmtId="164" fontId="37" fillId="6" borderId="48" xfId="7" applyFont="1" applyFill="1" applyBorder="1" applyAlignment="1">
      <alignment horizontal="left" vertical="center" wrapText="1"/>
    </xf>
    <xf numFmtId="164" fontId="37" fillId="0" borderId="48" xfId="7" applyFont="1" applyBorder="1" applyAlignment="1">
      <alignment horizontal="center" vertical="center" wrapText="1"/>
    </xf>
    <xf numFmtId="49" fontId="37" fillId="0" borderId="48" xfId="7" applyNumberFormat="1" applyFont="1" applyBorder="1" applyAlignment="1">
      <alignment horizontal="left" vertical="center" wrapText="1"/>
    </xf>
    <xf numFmtId="167" fontId="31" fillId="0" borderId="48" xfId="23" applyNumberFormat="1" applyFont="1" applyBorder="1" applyAlignment="1">
      <alignment horizontal="right" vertical="center" wrapText="1"/>
    </xf>
    <xf numFmtId="164" fontId="37" fillId="0" borderId="48" xfId="7" applyFont="1" applyBorder="1" applyAlignment="1">
      <alignment horizontal="left" vertical="center" wrapText="1"/>
    </xf>
    <xf numFmtId="49" fontId="37" fillId="6" borderId="48" xfId="7" applyNumberFormat="1" applyFont="1" applyFill="1" applyBorder="1" applyAlignment="1">
      <alignment horizontal="left" vertical="center" wrapText="1"/>
    </xf>
    <xf numFmtId="164" fontId="37" fillId="0" borderId="48" xfId="7" applyFont="1" applyBorder="1" applyAlignment="1">
      <alignment vertical="center" wrapText="1"/>
    </xf>
    <xf numFmtId="49" fontId="37" fillId="0" borderId="48" xfId="7" applyNumberFormat="1" applyFont="1" applyBorder="1" applyAlignment="1">
      <alignment vertical="center" wrapText="1"/>
    </xf>
    <xf numFmtId="0" fontId="57" fillId="0" borderId="48" xfId="30" applyBorder="1"/>
    <xf numFmtId="164" fontId="75" fillId="0" borderId="49" xfId="7" applyFont="1" applyBorder="1" applyAlignment="1" applyProtection="1">
      <alignment horizontal="left" vertical="center"/>
    </xf>
    <xf numFmtId="164" fontId="75" fillId="0" borderId="50" xfId="7" applyFont="1" applyBorder="1" applyAlignment="1" applyProtection="1">
      <alignment horizontal="left" vertical="center"/>
    </xf>
    <xf numFmtId="165" fontId="75" fillId="0" borderId="50" xfId="7" applyNumberFormat="1" applyFont="1" applyBorder="1" applyAlignment="1" applyProtection="1">
      <alignment horizontal="left" vertical="center"/>
    </xf>
    <xf numFmtId="164" fontId="75" fillId="0" borderId="51" xfId="7" applyFont="1" applyBorder="1" applyAlignment="1" applyProtection="1">
      <alignment horizontal="left" vertical="center"/>
    </xf>
    <xf numFmtId="164" fontId="71" fillId="4" borderId="45" xfId="3" applyFont="1" applyFill="1" applyBorder="1" applyAlignment="1" applyProtection="1">
      <alignment horizontal="center" vertical="center"/>
    </xf>
    <xf numFmtId="164" fontId="71" fillId="4" borderId="46" xfId="3" applyFont="1" applyFill="1" applyBorder="1" applyAlignment="1" applyProtection="1">
      <alignment horizontal="center" vertical="center"/>
    </xf>
    <xf numFmtId="165" fontId="71" fillId="4" borderId="46" xfId="3" applyNumberFormat="1" applyFont="1" applyFill="1" applyBorder="1" applyAlignment="1" applyProtection="1">
      <alignment horizontal="center" vertical="center"/>
    </xf>
    <xf numFmtId="164" fontId="71" fillId="4" borderId="47" xfId="3" applyFont="1" applyFill="1" applyBorder="1" applyAlignment="1" applyProtection="1">
      <alignment horizontal="center" vertical="center"/>
    </xf>
    <xf numFmtId="164" fontId="72" fillId="5" borderId="48" xfId="3" applyFont="1" applyFill="1" applyBorder="1" applyAlignment="1" applyProtection="1">
      <alignment horizontal="center" vertical="center" wrapText="1"/>
    </xf>
    <xf numFmtId="165" fontId="72" fillId="5" borderId="48" xfId="3" applyNumberFormat="1" applyFont="1" applyFill="1" applyBorder="1" applyAlignment="1" applyProtection="1">
      <alignment horizontal="center" vertical="center" wrapText="1"/>
    </xf>
    <xf numFmtId="165" fontId="72" fillId="5" borderId="45" xfId="3" applyNumberFormat="1" applyFont="1" applyFill="1" applyBorder="1" applyAlignment="1" applyProtection="1">
      <alignment horizontal="center" vertical="top" wrapText="1"/>
    </xf>
    <xf numFmtId="165" fontId="72" fillId="5" borderId="46" xfId="3" applyNumberFormat="1" applyFont="1" applyFill="1" applyBorder="1" applyAlignment="1" applyProtection="1">
      <alignment horizontal="center" vertical="top" wrapText="1"/>
    </xf>
    <xf numFmtId="164" fontId="72" fillId="5" borderId="46" xfId="3" applyFont="1" applyFill="1" applyBorder="1" applyAlignment="1" applyProtection="1">
      <alignment horizontal="center" vertical="top" wrapText="1"/>
    </xf>
    <xf numFmtId="164" fontId="72" fillId="5" borderId="47" xfId="3" applyFont="1" applyFill="1" applyBorder="1" applyAlignment="1" applyProtection="1">
      <alignment horizontal="center" vertical="top" wrapText="1"/>
    </xf>
    <xf numFmtId="165" fontId="58" fillId="4" borderId="46" xfId="3" applyNumberFormat="1" applyFont="1" applyFill="1" applyBorder="1" applyAlignment="1" applyProtection="1">
      <alignment horizontal="center" vertical="center"/>
    </xf>
    <xf numFmtId="164" fontId="75" fillId="0" borderId="52" xfId="7" applyFont="1" applyBorder="1" applyAlignment="1" applyProtection="1">
      <alignment horizontal="left" vertical="center" wrapText="1"/>
    </xf>
    <xf numFmtId="164" fontId="75" fillId="0" borderId="53" xfId="7" applyFont="1" applyBorder="1" applyAlignment="1" applyProtection="1">
      <alignment horizontal="left" vertical="center" wrapText="1"/>
    </xf>
    <xf numFmtId="165" fontId="75" fillId="0" borderId="53" xfId="7" applyNumberFormat="1" applyFont="1" applyBorder="1" applyAlignment="1" applyProtection="1">
      <alignment horizontal="left" vertical="center" wrapText="1"/>
    </xf>
    <xf numFmtId="164" fontId="75" fillId="0" borderId="54" xfId="7" applyFont="1" applyBorder="1" applyAlignment="1" applyProtection="1">
      <alignment horizontal="left" vertical="center" wrapText="1"/>
    </xf>
    <xf numFmtId="164" fontId="75" fillId="0" borderId="59" xfId="7" applyFont="1" applyBorder="1" applyAlignment="1" applyProtection="1">
      <alignment horizontal="left" vertical="center" wrapText="1"/>
    </xf>
    <xf numFmtId="164" fontId="75" fillId="0" borderId="60" xfId="7" applyFont="1" applyBorder="1" applyAlignment="1" applyProtection="1">
      <alignment horizontal="left" vertical="center" wrapText="1"/>
    </xf>
    <xf numFmtId="165" fontId="75" fillId="0" borderId="60" xfId="7" applyNumberFormat="1" applyFont="1" applyBorder="1" applyAlignment="1" applyProtection="1">
      <alignment horizontal="left" vertical="center" wrapText="1"/>
    </xf>
    <xf numFmtId="164" fontId="75" fillId="0" borderId="61" xfId="7" applyFont="1" applyBorder="1" applyAlignment="1" applyProtection="1">
      <alignment horizontal="left" vertical="center" wrapText="1"/>
    </xf>
    <xf numFmtId="165" fontId="58" fillId="4" borderId="79" xfId="7" applyNumberFormat="1" applyFont="1" applyFill="1" applyBorder="1" applyAlignment="1" applyProtection="1">
      <alignment horizontal="center" vertical="center" wrapText="1"/>
    </xf>
    <xf numFmtId="164" fontId="30" fillId="0" borderId="65" xfId="7" applyFont="1" applyBorder="1" applyAlignment="1" applyProtection="1">
      <alignment horizontal="left" vertical="center" wrapText="1"/>
    </xf>
    <xf numFmtId="164" fontId="30" fillId="0" borderId="79" xfId="7" applyFont="1" applyBorder="1" applyAlignment="1" applyProtection="1">
      <alignment horizontal="left" vertical="center" wrapText="1"/>
    </xf>
    <xf numFmtId="164" fontId="30" fillId="0" borderId="64" xfId="7" applyFont="1" applyBorder="1" applyAlignment="1" applyProtection="1">
      <alignment horizontal="left" vertical="center" wrapText="1"/>
    </xf>
    <xf numFmtId="164" fontId="30" fillId="0" borderId="48" xfId="7" applyFont="1" applyBorder="1" applyAlignment="1" applyProtection="1">
      <alignment horizontal="center" vertical="center" wrapText="1"/>
    </xf>
    <xf numFmtId="164" fontId="30" fillId="0" borderId="48" xfId="7" quotePrefix="1" applyFont="1" applyBorder="1" applyAlignment="1" applyProtection="1">
      <alignment horizontal="center" vertical="center" wrapText="1"/>
    </xf>
    <xf numFmtId="164" fontId="30" fillId="0" borderId="65" xfId="7" quotePrefix="1" applyFont="1" applyBorder="1" applyAlignment="1" applyProtection="1">
      <alignment horizontal="left" vertical="center" wrapText="1"/>
    </xf>
    <xf numFmtId="164" fontId="30" fillId="0" borderId="79" xfId="7" quotePrefix="1" applyFont="1" applyBorder="1" applyAlignment="1" applyProtection="1">
      <alignment horizontal="left" vertical="center" wrapText="1"/>
    </xf>
    <xf numFmtId="164" fontId="30" fillId="0" borderId="64" xfId="7" quotePrefix="1" applyFont="1" applyBorder="1" applyAlignment="1" applyProtection="1">
      <alignment horizontal="left" vertical="center" wrapText="1"/>
    </xf>
    <xf numFmtId="164" fontId="58" fillId="4" borderId="79" xfId="7" applyFont="1" applyFill="1" applyBorder="1" applyAlignment="1" applyProtection="1">
      <alignment horizontal="center" vertical="center" wrapText="1"/>
    </xf>
    <xf numFmtId="3" fontId="48" fillId="0" borderId="65" xfId="4" applyNumberFormat="1" applyFont="1" applyBorder="1" applyAlignment="1">
      <alignment horizontal="center" vertical="center" wrapText="1"/>
    </xf>
    <xf numFmtId="3" fontId="48" fillId="0" borderId="64" xfId="4" applyNumberFormat="1" applyFont="1" applyBorder="1" applyAlignment="1">
      <alignment horizontal="center" vertical="center" wrapText="1"/>
    </xf>
    <xf numFmtId="3" fontId="48" fillId="0" borderId="48" xfId="4" applyNumberFormat="1" applyFont="1" applyBorder="1" applyAlignment="1">
      <alignment horizontal="center" vertical="center" wrapText="1"/>
    </xf>
    <xf numFmtId="3" fontId="26" fillId="0" borderId="65" xfId="7" applyNumberFormat="1" applyFont="1" applyBorder="1" applyAlignment="1" applyProtection="1">
      <alignment horizontal="center" vertical="center" wrapText="1"/>
    </xf>
    <xf numFmtId="3" fontId="26" fillId="0" borderId="64" xfId="7" applyNumberFormat="1" applyFont="1" applyBorder="1" applyAlignment="1" applyProtection="1">
      <alignment horizontal="center" vertical="center" wrapText="1"/>
    </xf>
    <xf numFmtId="3" fontId="48" fillId="0" borderId="48" xfId="4" applyNumberFormat="1" applyFont="1" applyBorder="1" applyAlignment="1">
      <alignment horizontal="left" vertical="center" wrapText="1"/>
    </xf>
    <xf numFmtId="167" fontId="26" fillId="0" borderId="65" xfId="9" applyNumberFormat="1" applyFont="1" applyFill="1" applyBorder="1" applyAlignment="1" applyProtection="1">
      <alignment horizontal="right" vertical="center" wrapText="1"/>
    </xf>
    <xf numFmtId="167" fontId="26" fillId="0" borderId="64" xfId="9" applyNumberFormat="1" applyFont="1" applyFill="1" applyBorder="1" applyAlignment="1" applyProtection="1">
      <alignment horizontal="right" vertical="center" wrapText="1"/>
    </xf>
    <xf numFmtId="0" fontId="30" fillId="0" borderId="65" xfId="4" applyFont="1" applyBorder="1" applyAlignment="1">
      <alignment horizontal="center" vertical="center" wrapText="1"/>
    </xf>
    <xf numFmtId="0" fontId="30" fillId="0" borderId="79" xfId="4" applyFont="1" applyBorder="1" applyAlignment="1">
      <alignment horizontal="center" vertical="center" wrapText="1"/>
    </xf>
    <xf numFmtId="0" fontId="30" fillId="0" borderId="64" xfId="4" applyFont="1" applyBorder="1" applyAlignment="1">
      <alignment horizontal="center" vertical="center" wrapText="1"/>
    </xf>
    <xf numFmtId="0" fontId="30" fillId="0" borderId="65" xfId="4" quotePrefix="1" applyFont="1" applyBorder="1" applyAlignment="1">
      <alignment horizontal="center" vertical="center" wrapText="1"/>
    </xf>
    <xf numFmtId="0" fontId="30" fillId="0" borderId="79" xfId="4" quotePrefix="1" applyFont="1" applyBorder="1" applyAlignment="1">
      <alignment horizontal="center" vertical="center" wrapText="1"/>
    </xf>
    <xf numFmtId="0" fontId="30" fillId="0" borderId="64" xfId="4" quotePrefix="1" applyFont="1" applyBorder="1" applyAlignment="1">
      <alignment horizontal="center" vertical="center" wrapText="1"/>
    </xf>
    <xf numFmtId="3" fontId="48" fillId="0" borderId="48" xfId="7" applyNumberFormat="1" applyFont="1" applyBorder="1" applyAlignment="1" applyProtection="1">
      <alignment horizontal="center" vertical="center" wrapText="1"/>
    </xf>
    <xf numFmtId="3" fontId="26" fillId="0" borderId="48" xfId="7" applyNumberFormat="1" applyFont="1" applyBorder="1" applyAlignment="1" applyProtection="1">
      <alignment horizontal="center" vertical="center" wrapText="1"/>
    </xf>
    <xf numFmtId="3" fontId="27" fillId="4" borderId="64" xfId="7" applyNumberFormat="1" applyFont="1" applyFill="1" applyBorder="1" applyAlignment="1" applyProtection="1">
      <alignment horizontal="center" vertical="center" wrapText="1"/>
    </xf>
    <xf numFmtId="3" fontId="27" fillId="4" borderId="48" xfId="7" applyNumberFormat="1" applyFont="1" applyFill="1" applyBorder="1" applyAlignment="1" applyProtection="1">
      <alignment horizontal="center" vertical="center" wrapText="1"/>
    </xf>
    <xf numFmtId="3" fontId="27" fillId="4" borderId="65" xfId="7" applyNumberFormat="1" applyFont="1" applyFill="1" applyBorder="1" applyAlignment="1" applyProtection="1">
      <alignment horizontal="center" vertical="center" wrapText="1"/>
    </xf>
    <xf numFmtId="3" fontId="26" fillId="6" borderId="52" xfId="7" applyNumberFormat="1" applyFont="1" applyFill="1" applyBorder="1" applyAlignment="1" applyProtection="1">
      <alignment horizontal="left" vertical="center" wrapText="1"/>
    </xf>
    <xf numFmtId="3" fontId="26" fillId="6" borderId="53" xfId="7" applyNumberFormat="1" applyFont="1" applyFill="1" applyBorder="1" applyAlignment="1" applyProtection="1">
      <alignment horizontal="left" vertical="center" wrapText="1"/>
    </xf>
    <xf numFmtId="3" fontId="26" fillId="6" borderId="54" xfId="7" applyNumberFormat="1" applyFont="1" applyFill="1" applyBorder="1" applyAlignment="1" applyProtection="1">
      <alignment horizontal="left" vertical="center" wrapText="1"/>
    </xf>
    <xf numFmtId="3" fontId="26" fillId="0" borderId="52" xfId="7" applyNumberFormat="1" applyFont="1" applyBorder="1" applyAlignment="1" applyProtection="1">
      <alignment horizontal="left" vertical="center" wrapText="1"/>
    </xf>
    <xf numFmtId="3" fontId="26" fillId="0" borderId="53" xfId="7" applyNumberFormat="1" applyFont="1" applyBorder="1" applyAlignment="1" applyProtection="1">
      <alignment horizontal="left" vertical="center" wrapText="1"/>
    </xf>
    <xf numFmtId="3" fontId="26" fillId="0" borderId="54" xfId="7" applyNumberFormat="1" applyFont="1" applyBorder="1" applyAlignment="1" applyProtection="1">
      <alignment horizontal="left" vertical="center" wrapText="1"/>
    </xf>
    <xf numFmtId="3" fontId="26" fillId="0" borderId="59" xfId="7" applyNumberFormat="1" applyFont="1" applyBorder="1" applyAlignment="1" applyProtection="1">
      <alignment horizontal="left" vertical="center" wrapText="1"/>
    </xf>
    <xf numFmtId="3" fontId="26" fillId="0" borderId="60" xfId="7" applyNumberFormat="1" applyFont="1" applyBorder="1" applyAlignment="1" applyProtection="1">
      <alignment horizontal="left" vertical="center" wrapText="1"/>
    </xf>
    <xf numFmtId="3" fontId="26" fillId="0" borderId="61" xfId="7" applyNumberFormat="1" applyFont="1" applyBorder="1" applyAlignment="1" applyProtection="1">
      <alignment horizontal="left" vertical="center" wrapText="1"/>
    </xf>
    <xf numFmtId="3" fontId="20" fillId="4" borderId="55" xfId="7" applyNumberFormat="1" applyFont="1" applyFill="1" applyBorder="1" applyAlignment="1" applyProtection="1">
      <alignment horizontal="center" vertical="center" wrapText="1"/>
    </xf>
    <xf numFmtId="3" fontId="20" fillId="4" borderId="56" xfId="7" applyNumberFormat="1" applyFont="1" applyFill="1" applyBorder="1" applyAlignment="1" applyProtection="1">
      <alignment horizontal="center" vertical="center" wrapText="1"/>
    </xf>
    <xf numFmtId="3" fontId="20" fillId="4" borderId="57" xfId="7" applyNumberFormat="1" applyFont="1" applyFill="1" applyBorder="1" applyAlignment="1" applyProtection="1">
      <alignment horizontal="center" vertical="center" wrapText="1"/>
    </xf>
    <xf numFmtId="3" fontId="20" fillId="4" borderId="62" xfId="7" applyNumberFormat="1" applyFont="1" applyFill="1" applyBorder="1" applyAlignment="1" applyProtection="1">
      <alignment horizontal="center" vertical="center" wrapText="1"/>
    </xf>
    <xf numFmtId="3" fontId="20" fillId="4" borderId="1" xfId="7" applyNumberFormat="1" applyFont="1" applyFill="1" applyBorder="1" applyAlignment="1" applyProtection="1">
      <alignment horizontal="center" vertical="center" wrapText="1"/>
    </xf>
    <xf numFmtId="3" fontId="20" fillId="4" borderId="63" xfId="7" applyNumberFormat="1" applyFont="1" applyFill="1" applyBorder="1" applyAlignment="1" applyProtection="1">
      <alignment horizontal="center" vertical="center" wrapText="1"/>
    </xf>
    <xf numFmtId="3" fontId="26" fillId="7" borderId="48" xfId="3" applyNumberFormat="1" applyFont="1" applyFill="1" applyBorder="1" applyAlignment="1" applyProtection="1">
      <alignment horizontal="center" vertical="center"/>
    </xf>
    <xf numFmtId="3" fontId="26" fillId="7" borderId="48" xfId="7" applyNumberFormat="1" applyFont="1" applyFill="1" applyBorder="1" applyAlignment="1" applyProtection="1">
      <alignment horizontal="center" vertical="center" wrapText="1"/>
    </xf>
    <xf numFmtId="3" fontId="26" fillId="6" borderId="49" xfId="7" applyNumberFormat="1" applyFont="1" applyFill="1" applyBorder="1" applyAlignment="1" applyProtection="1">
      <alignment horizontal="left" vertical="center"/>
    </xf>
    <xf numFmtId="3" fontId="26" fillId="6" borderId="50" xfId="7" applyNumberFormat="1" applyFont="1" applyFill="1" applyBorder="1" applyAlignment="1" applyProtection="1">
      <alignment horizontal="left" vertical="center"/>
    </xf>
    <xf numFmtId="3" fontId="26" fillId="6" borderId="51" xfId="7" applyNumberFormat="1" applyFont="1" applyFill="1" applyBorder="1" applyAlignment="1" applyProtection="1">
      <alignment horizontal="left" vertical="center"/>
    </xf>
    <xf numFmtId="3" fontId="20" fillId="4" borderId="45" xfId="3" applyNumberFormat="1" applyFont="1" applyFill="1" applyBorder="1" applyAlignment="1" applyProtection="1">
      <alignment horizontal="center" vertical="center"/>
    </xf>
    <xf numFmtId="3" fontId="20" fillId="4" borderId="46" xfId="3" applyNumberFormat="1" applyFont="1" applyFill="1" applyBorder="1" applyAlignment="1" applyProtection="1">
      <alignment horizontal="center" vertical="center"/>
    </xf>
    <xf numFmtId="3" fontId="20" fillId="4" borderId="47" xfId="3" applyNumberFormat="1" applyFont="1" applyFill="1" applyBorder="1" applyAlignment="1" applyProtection="1">
      <alignment horizontal="center" vertical="center"/>
    </xf>
    <xf numFmtId="3" fontId="22" fillId="5" borderId="48" xfId="3" applyNumberFormat="1" applyFont="1" applyFill="1" applyBorder="1" applyAlignment="1" applyProtection="1">
      <alignment horizontal="center" vertical="center" wrapText="1"/>
    </xf>
    <xf numFmtId="3" fontId="22" fillId="5" borderId="45" xfId="3" applyNumberFormat="1" applyFont="1" applyFill="1" applyBorder="1" applyAlignment="1" applyProtection="1">
      <alignment horizontal="center" vertical="top" wrapText="1"/>
    </xf>
    <xf numFmtId="3" fontId="22" fillId="5" borderId="46" xfId="3" applyNumberFormat="1" applyFont="1" applyFill="1" applyBorder="1" applyAlignment="1" applyProtection="1">
      <alignment horizontal="center" vertical="top" wrapText="1"/>
    </xf>
    <xf numFmtId="3" fontId="22" fillId="5" borderId="47" xfId="3" applyNumberFormat="1" applyFont="1" applyFill="1" applyBorder="1" applyAlignment="1" applyProtection="1">
      <alignment horizontal="center" vertical="top" wrapText="1"/>
    </xf>
    <xf numFmtId="3" fontId="20" fillId="4" borderId="45" xfId="7" applyNumberFormat="1" applyFont="1" applyFill="1" applyBorder="1" applyAlignment="1" applyProtection="1">
      <alignment horizontal="center" vertical="center"/>
    </xf>
    <xf numFmtId="3" fontId="20" fillId="4" borderId="46" xfId="7" applyNumberFormat="1" applyFont="1" applyFill="1" applyBorder="1" applyAlignment="1" applyProtection="1">
      <alignment horizontal="center" vertical="center"/>
    </xf>
    <xf numFmtId="3" fontId="20" fillId="4" borderId="47" xfId="7" applyNumberFormat="1" applyFont="1" applyFill="1" applyBorder="1" applyAlignment="1" applyProtection="1">
      <alignment horizontal="center" vertical="center"/>
    </xf>
    <xf numFmtId="164" fontId="30" fillId="0" borderId="67" xfId="4" applyNumberFormat="1" applyFont="1" applyBorder="1" applyAlignment="1">
      <alignment horizontal="left" vertical="center" wrapText="1"/>
    </xf>
    <xf numFmtId="164" fontId="30" fillId="0" borderId="69" xfId="4" applyNumberFormat="1" applyFont="1" applyBorder="1" applyAlignment="1">
      <alignment horizontal="left" vertical="center" wrapText="1"/>
    </xf>
    <xf numFmtId="165" fontId="31" fillId="7" borderId="65" xfId="7" applyNumberFormat="1" applyFont="1" applyFill="1" applyBorder="1" applyAlignment="1" applyProtection="1">
      <alignment horizontal="center" vertical="center" wrapText="1"/>
    </xf>
    <xf numFmtId="164" fontId="30" fillId="0" borderId="48" xfId="4" applyNumberFormat="1" applyFont="1" applyBorder="1" applyAlignment="1">
      <alignment horizontal="left" vertical="center" wrapText="1"/>
    </xf>
    <xf numFmtId="164" fontId="30" fillId="0" borderId="65" xfId="4" applyNumberFormat="1" applyFont="1" applyBorder="1" applyAlignment="1">
      <alignment horizontal="left" vertical="center" wrapText="1"/>
    </xf>
    <xf numFmtId="164" fontId="30" fillId="0" borderId="79" xfId="4" applyNumberFormat="1" applyFont="1" applyBorder="1" applyAlignment="1">
      <alignment horizontal="left" vertical="center" wrapText="1"/>
    </xf>
    <xf numFmtId="164" fontId="30" fillId="0" borderId="64" xfId="4" applyNumberFormat="1" applyFont="1" applyBorder="1" applyAlignment="1">
      <alignment horizontal="left" vertical="center" wrapText="1"/>
    </xf>
    <xf numFmtId="165" fontId="58" fillId="4" borderId="48" xfId="7" applyNumberFormat="1" applyFont="1" applyFill="1" applyBorder="1" applyAlignment="1" applyProtection="1">
      <alignment horizontal="center" vertical="center" wrapText="1"/>
    </xf>
    <xf numFmtId="164" fontId="48" fillId="0" borderId="67" xfId="7" applyFont="1" applyBorder="1" applyAlignment="1" applyProtection="1">
      <alignment horizontal="left" vertical="center" wrapText="1"/>
    </xf>
    <xf numFmtId="164" fontId="48" fillId="0" borderId="69" xfId="7" applyFont="1" applyBorder="1" applyAlignment="1" applyProtection="1">
      <alignment horizontal="left" vertical="center" wrapText="1"/>
    </xf>
    <xf numFmtId="164" fontId="30" fillId="0" borderId="67" xfId="7" applyFont="1" applyBorder="1" applyAlignment="1" applyProtection="1">
      <alignment horizontal="center" vertical="center" wrapText="1"/>
    </xf>
    <xf numFmtId="164" fontId="30" fillId="0" borderId="69" xfId="7" applyFont="1" applyBorder="1" applyAlignment="1" applyProtection="1">
      <alignment horizontal="center" vertical="center" wrapText="1"/>
    </xf>
    <xf numFmtId="164" fontId="37" fillId="6" borderId="77" xfId="3" applyFont="1" applyFill="1" applyBorder="1" applyAlignment="1" applyProtection="1">
      <alignment horizontal="center" vertical="center" wrapText="1"/>
    </xf>
    <xf numFmtId="164" fontId="37" fillId="6" borderId="85" xfId="3" applyFont="1" applyFill="1" applyBorder="1" applyAlignment="1" applyProtection="1">
      <alignment horizontal="center" vertical="center" wrapText="1"/>
    </xf>
    <xf numFmtId="166" fontId="66" fillId="0" borderId="65" xfId="10" applyNumberFormat="1" applyFont="1" applyBorder="1" applyAlignment="1" applyProtection="1">
      <alignment horizontal="right" vertical="center" wrapText="1"/>
    </xf>
    <xf numFmtId="166" fontId="66" fillId="0" borderId="86" xfId="10" applyNumberFormat="1" applyFont="1" applyBorder="1" applyAlignment="1" applyProtection="1">
      <alignment horizontal="right" vertical="center" wrapText="1"/>
    </xf>
  </cellXfs>
  <cellStyles count="32">
    <cellStyle name="Excel Built-in Comma" xfId="24" xr:uid="{63E82B97-F61A-441C-A81D-10D161AD2FE4}"/>
    <cellStyle name="Excel Built-in Normal" xfId="3" xr:uid="{8DADEA48-6748-47EC-B198-87FBE3DB954C}"/>
    <cellStyle name="Excel Built-in Normal 2" xfId="5" xr:uid="{65C41E5F-7C55-4619-A4CE-7FC2A6BE5EA3}"/>
    <cellStyle name="Excel Built-in Normal 2 2" xfId="11" xr:uid="{15E182B3-FE53-4249-82BB-119A281DCEDC}"/>
    <cellStyle name="Excel Built-in Normal 2 3" xfId="19" xr:uid="{F4D3D72C-6A9E-41E3-82B5-22BAE748E5DB}"/>
    <cellStyle name="Excel Built-in Normal 3 2" xfId="6" xr:uid="{B591A73B-4D48-4582-A5DA-F96257D4B196}"/>
    <cellStyle name="Hipervínculo" xfId="31" builtinId="8"/>
    <cellStyle name="Millares" xfId="25" builtinId="3"/>
    <cellStyle name="Millares 2" xfId="18" xr:uid="{060341FA-167C-488A-840F-6811298EB6D8}"/>
    <cellStyle name="Moneda" xfId="1" builtinId="4"/>
    <cellStyle name="Normal" xfId="0" builtinId="0"/>
    <cellStyle name="Normal 2" xfId="7" xr:uid="{BE094D88-3E22-4C53-93EC-E4AF9910B997}"/>
    <cellStyle name="Normal 2 2 3" xfId="12" xr:uid="{473CA3B3-C471-4580-AE2A-8205527B1745}"/>
    <cellStyle name="Normal 2 3" xfId="8" xr:uid="{D2FD9923-A29E-48A8-84A5-526DE0E6829B}"/>
    <cellStyle name="Normal 2 8" xfId="4" xr:uid="{91841E1E-D87C-4518-B624-10F076EEFEBE}"/>
    <cellStyle name="Normal 2 9" xfId="21" xr:uid="{2C5D7D91-3328-4F2C-8EE5-E200E4F73C44}"/>
    <cellStyle name="Normal 3" xfId="14" xr:uid="{7E29CB4B-0AEF-4C78-9BF6-6A5818C17D25}"/>
    <cellStyle name="Normal 4" xfId="22" xr:uid="{9D011FE9-56C8-489A-805A-15A6A2748CB0}"/>
    <cellStyle name="Normal 5" xfId="30" xr:uid="{EAA64CA2-2D4D-4863-A9FD-7A76E4448B43}"/>
    <cellStyle name="Normal 6 2 2 2" xfId="28" xr:uid="{0C99789E-9C3D-4E42-A179-B1EF2E60BA2A}"/>
    <cellStyle name="Normal 7" xfId="13" xr:uid="{9E042127-45AD-4D64-9D4D-D2EF18E9CA82}"/>
    <cellStyle name="Normal 7 2" xfId="26" xr:uid="{3EAC9923-6583-4C9C-AF4E-406EC5F1B36D}"/>
    <cellStyle name="Normal 8" xfId="20" xr:uid="{E3A54901-BB84-42E8-9ECB-0D1F05430EA4}"/>
    <cellStyle name="Porcentaje" xfId="2" builtinId="5"/>
    <cellStyle name="Porcentaje 2" xfId="17" xr:uid="{2EBA771A-E15E-4C47-9FCE-CEDC2D03ADDD}"/>
    <cellStyle name="Porcentaje 4" xfId="9" xr:uid="{116EC924-A289-450D-B134-4D09B54C5C64}"/>
    <cellStyle name="Porcentaje 4 2 2 3" xfId="29" xr:uid="{0CF71B6B-2072-4AE8-B3BA-11A372D2DD03}"/>
    <cellStyle name="Porcentaje 4 3 4" xfId="10" xr:uid="{99BF97C7-9F5D-443B-8D34-9A3C5C24B573}"/>
    <cellStyle name="Porcentaje 4 3 4 2" xfId="23" xr:uid="{5BD44157-2755-4101-8475-E433DAB63CF7}"/>
    <cellStyle name="Porcentaje 4 3 4 2 2" xfId="16" xr:uid="{7B34338D-ED77-42CA-9CEE-1F0971AD98EF}"/>
    <cellStyle name="Porcentaje 4 3 4 3" xfId="27" xr:uid="{B4E9B364-795B-40D7-BD02-6E875FA07DE3}"/>
    <cellStyle name="Porcentual 2 4" xfId="15" xr:uid="{BA36DA1D-A258-4D60-B52F-AF7FB38622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Agropecuaria!A1"/><Relationship Id="rId13" Type="http://schemas.openxmlformats.org/officeDocument/2006/relationships/hyperlink" Target="#'Direcci&#243;n Ejecutiva'!A1"/><Relationship Id="rId3" Type="http://schemas.openxmlformats.org/officeDocument/2006/relationships/hyperlink" Target="#Planificaci&#243;n!A1"/><Relationship Id="rId7" Type="http://schemas.openxmlformats.org/officeDocument/2006/relationships/hyperlink" Target="#DAF!A1"/><Relationship Id="rId12" Type="http://schemas.openxmlformats.org/officeDocument/2006/relationships/hyperlink" Target="#'Recursos Humanos'!A1"/><Relationship Id="rId2" Type="http://schemas.openxmlformats.org/officeDocument/2006/relationships/hyperlink" Target="#NSSS!A1"/><Relationship Id="rId1" Type="http://schemas.openxmlformats.org/officeDocument/2006/relationships/hyperlink" Target="#Comunicaciones!A1"/><Relationship Id="rId6" Type="http://schemas.openxmlformats.org/officeDocument/2006/relationships/hyperlink" Target="#Juridica!A1"/><Relationship Id="rId11" Type="http://schemas.openxmlformats.org/officeDocument/2006/relationships/hyperlink" Target="#Programas!A1"/><Relationship Id="rId5" Type="http://schemas.openxmlformats.org/officeDocument/2006/relationships/hyperlink" Target="#TIC!A1"/><Relationship Id="rId10" Type="http://schemas.openxmlformats.org/officeDocument/2006/relationships/hyperlink" Target="#Comercializaci&#243;n!A1"/><Relationship Id="rId4" Type="http://schemas.openxmlformats.org/officeDocument/2006/relationships/hyperlink" Target="#'Seguridad Militar'!A1"/><Relationship Id="rId9" Type="http://schemas.openxmlformats.org/officeDocument/2006/relationships/hyperlink" Target="#Log&#237;stica!A1"/><Relationship Id="rId14" Type="http://schemas.openxmlformats.org/officeDocument/2006/relationships/hyperlink" Target="#OAI!A1"/></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646206</xdr:colOff>
      <xdr:row>0</xdr:row>
      <xdr:rowOff>0</xdr:rowOff>
    </xdr:from>
    <xdr:ext cx="2203886" cy="11795028"/>
    <xdr:sp macro="" textlink="">
      <xdr:nvSpPr>
        <xdr:cNvPr id="2" name="Rectángulo 1">
          <a:extLst>
            <a:ext uri="{FF2B5EF4-FFF2-40B4-BE49-F238E27FC236}">
              <a16:creationId xmlns:a16="http://schemas.microsoft.com/office/drawing/2014/main" id="{4724E934-AFAD-4FA1-9DF6-8DD05109D27E}"/>
            </a:ext>
          </a:extLst>
        </xdr:cNvPr>
        <xdr:cNvSpPr/>
      </xdr:nvSpPr>
      <xdr:spPr>
        <a:xfrm>
          <a:off x="5561106" y="0"/>
          <a:ext cx="2203886" cy="11795028"/>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99CC00"/>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0</xdr:col>
      <xdr:colOff>26974</xdr:colOff>
      <xdr:row>30</xdr:row>
      <xdr:rowOff>0</xdr:rowOff>
    </xdr:from>
    <xdr:ext cx="6757598" cy="891357"/>
    <xdr:sp macro="" textlink="">
      <xdr:nvSpPr>
        <xdr:cNvPr id="3" name="Rectángulo 2">
          <a:extLst>
            <a:ext uri="{FF2B5EF4-FFF2-40B4-BE49-F238E27FC236}">
              <a16:creationId xmlns:a16="http://schemas.microsoft.com/office/drawing/2014/main" id="{28192C1B-CBA4-4D08-B305-AE734066DE72}"/>
            </a:ext>
          </a:extLst>
        </xdr:cNvPr>
        <xdr:cNvSpPr/>
      </xdr:nvSpPr>
      <xdr:spPr>
        <a:xfrm>
          <a:off x="26974" y="5705475"/>
          <a:ext cx="6757598" cy="891357"/>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4472C4"/>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2</xdr:col>
      <xdr:colOff>27340</xdr:colOff>
      <xdr:row>0</xdr:row>
      <xdr:rowOff>137582</xdr:rowOff>
    </xdr:from>
    <xdr:ext cx="2467782" cy="1862666"/>
    <xdr:pic>
      <xdr:nvPicPr>
        <xdr:cNvPr id="4" name="Picture 2">
          <a:extLst>
            <a:ext uri="{FF2B5EF4-FFF2-40B4-BE49-F238E27FC236}">
              <a16:creationId xmlns:a16="http://schemas.microsoft.com/office/drawing/2014/main" id="{5645DCD1-F535-4494-90FC-E4CE7A07C2ED}"/>
            </a:ext>
          </a:extLst>
        </xdr:cNvPr>
        <xdr:cNvPicPr>
          <a:picLocks noChangeAspect="1"/>
        </xdr:cNvPicPr>
      </xdr:nvPicPr>
      <xdr:blipFill rotWithShape="1">
        <a:blip xmlns:r="http://schemas.openxmlformats.org/officeDocument/2006/relationships" r:embed="rId1">
          <a:lum/>
          <a:alphaModFix/>
        </a:blip>
        <a:srcRect t="10523" b="15543"/>
        <a:stretch/>
      </xdr:blipFill>
      <xdr:spPr>
        <a:xfrm>
          <a:off x="1665640" y="137582"/>
          <a:ext cx="2467782" cy="1862666"/>
        </a:xfrm>
        <a:prstGeom prst="rect">
          <a:avLst/>
        </a:prstGeom>
        <a:noFill/>
        <a:ln cap="flat">
          <a:noFill/>
        </a:ln>
      </xdr:spPr>
    </xdr:pic>
    <xdr:clientData/>
  </xdr:oneCellAnchor>
  <xdr:oneCellAnchor>
    <xdr:from>
      <xdr:col>0</xdr:col>
      <xdr:colOff>103692</xdr:colOff>
      <xdr:row>30</xdr:row>
      <xdr:rowOff>150144</xdr:rowOff>
    </xdr:from>
    <xdr:ext cx="6557436" cy="567019"/>
    <xdr:sp macro="" textlink="">
      <xdr:nvSpPr>
        <xdr:cNvPr id="5" name="CuadroTexto 5">
          <a:extLst>
            <a:ext uri="{FF2B5EF4-FFF2-40B4-BE49-F238E27FC236}">
              <a16:creationId xmlns:a16="http://schemas.microsoft.com/office/drawing/2014/main" id="{3E13ECD3-2C31-4439-B6E4-370EF1986F98}"/>
            </a:ext>
          </a:extLst>
        </xdr:cNvPr>
        <xdr:cNvSpPr/>
      </xdr:nvSpPr>
      <xdr:spPr>
        <a:xfrm>
          <a:off x="103692" y="5855619"/>
          <a:ext cx="6557436" cy="567019"/>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1" compatLnSpc="0">
          <a:noAutofit/>
        </a:bodyPr>
        <a:lstStyle/>
        <a:p>
          <a:pPr marL="0" marR="0" lvl="0" indent="0" algn="ctr"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3200" b="0" i="0" u="none" strike="noStrike" kern="1200" cap="none" spc="0" baseline="0">
              <a:solidFill>
                <a:srgbClr val="000000"/>
              </a:solidFill>
              <a:uFillTx/>
              <a:latin typeface="Times New Roman" pitchFamily="16"/>
              <a:cs typeface="Times New Roman" pitchFamily="16"/>
            </a:rPr>
            <a:t>Plan Operativo Anual (POA) 2025</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6</xdr:col>
      <xdr:colOff>2784307</xdr:colOff>
      <xdr:row>1</xdr:row>
      <xdr:rowOff>62830</xdr:rowOff>
    </xdr:from>
    <xdr:to>
      <xdr:col>6</xdr:col>
      <xdr:colOff>4000833</xdr:colOff>
      <xdr:row>5</xdr:row>
      <xdr:rowOff>116804</xdr:rowOff>
    </xdr:to>
    <xdr:pic>
      <xdr:nvPicPr>
        <xdr:cNvPr id="2" name="Picture 2">
          <a:extLst>
            <a:ext uri="{FF2B5EF4-FFF2-40B4-BE49-F238E27FC236}">
              <a16:creationId xmlns:a16="http://schemas.microsoft.com/office/drawing/2014/main" id="{4D5573CF-44E3-42FF-A145-D7D548DF89D3}"/>
            </a:ext>
          </a:extLst>
        </xdr:cNvPr>
        <xdr:cNvPicPr/>
      </xdr:nvPicPr>
      <xdr:blipFill>
        <a:blip xmlns:r="http://schemas.openxmlformats.org/officeDocument/2006/relationships" r:embed="rId1"/>
        <a:srcRect t="7853" b="18918"/>
        <a:stretch/>
      </xdr:blipFill>
      <xdr:spPr>
        <a:xfrm>
          <a:off x="11090107" y="224755"/>
          <a:ext cx="1216526" cy="701674"/>
        </a:xfrm>
        <a:prstGeom prst="rect">
          <a:avLst/>
        </a:prstGeom>
        <a:ln w="0">
          <a:noFill/>
        </a:ln>
      </xdr:spPr>
    </xdr:pic>
    <xdr:clientData/>
  </xdr:twoCellAnchor>
  <xdr:twoCellAnchor>
    <xdr:from>
      <xdr:col>0</xdr:col>
      <xdr:colOff>0</xdr:colOff>
      <xdr:row>0</xdr:row>
      <xdr:rowOff>0</xdr:rowOff>
    </xdr:from>
    <xdr:to>
      <xdr:col>1</xdr:col>
      <xdr:colOff>1483178</xdr:colOff>
      <xdr:row>3</xdr:row>
      <xdr:rowOff>13607</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75316ACB-DDF4-4AF1-A51B-A19FA7E1E81D}"/>
            </a:ext>
          </a:extLst>
        </xdr:cNvPr>
        <xdr:cNvSpPr/>
      </xdr:nvSpPr>
      <xdr:spPr>
        <a:xfrm>
          <a:off x="0" y="0"/>
          <a:ext cx="3932464" cy="50346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2400"/>
            <a:t>Volver a menú de contenido</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6</xdr:col>
      <xdr:colOff>2705096</xdr:colOff>
      <xdr:row>0</xdr:row>
      <xdr:rowOff>76196</xdr:rowOff>
    </xdr:from>
    <xdr:ext cx="1504946" cy="657225"/>
    <xdr:pic>
      <xdr:nvPicPr>
        <xdr:cNvPr id="2" name="Picture 2">
          <a:extLst>
            <a:ext uri="{FF2B5EF4-FFF2-40B4-BE49-F238E27FC236}">
              <a16:creationId xmlns:a16="http://schemas.microsoft.com/office/drawing/2014/main" id="{2555E2CD-E739-45D0-A51B-3ED6683DE636}"/>
            </a:ext>
          </a:extLst>
        </xdr:cNvPr>
        <xdr:cNvPicPr>
          <a:picLocks noChangeAspect="1"/>
        </xdr:cNvPicPr>
      </xdr:nvPicPr>
      <xdr:blipFill>
        <a:blip xmlns:r="http://schemas.openxmlformats.org/officeDocument/2006/relationships" r:embed="rId1">
          <a:lum/>
          <a:alphaModFix/>
        </a:blip>
        <a:srcRect t="7858" b="18920"/>
        <a:stretch>
          <a:fillRect/>
        </a:stretch>
      </xdr:blipFill>
      <xdr:spPr>
        <a:xfrm>
          <a:off x="9925046" y="76196"/>
          <a:ext cx="1504946" cy="657225"/>
        </a:xfrm>
        <a:prstGeom prst="rect">
          <a:avLst/>
        </a:prstGeom>
        <a:noFill/>
        <a:ln cap="flat">
          <a:noFill/>
        </a:ln>
      </xdr:spPr>
    </xdr:pic>
    <xdr:clientData/>
  </xdr:oneCellAnchor>
  <xdr:twoCellAnchor>
    <xdr:from>
      <xdr:col>0</xdr:col>
      <xdr:colOff>0</xdr:colOff>
      <xdr:row>0</xdr:row>
      <xdr:rowOff>0</xdr:rowOff>
    </xdr:from>
    <xdr:to>
      <xdr:col>1</xdr:col>
      <xdr:colOff>1038225</xdr:colOff>
      <xdr:row>2</xdr:row>
      <xdr:rowOff>57150</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020D4C76-66DF-43DE-8AE9-E59535DD6734}"/>
            </a:ext>
          </a:extLst>
        </xdr:cNvPr>
        <xdr:cNvSpPr/>
      </xdr:nvSpPr>
      <xdr:spPr>
        <a:xfrm>
          <a:off x="0" y="0"/>
          <a:ext cx="3171825" cy="3810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2000"/>
            <a:t>Volver a menú de contenido</a:t>
          </a:r>
          <a:endParaRPr lang="en-US" sz="9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6</xdr:col>
      <xdr:colOff>1984375</xdr:colOff>
      <xdr:row>0</xdr:row>
      <xdr:rowOff>206375</xdr:rowOff>
    </xdr:from>
    <xdr:ext cx="2675730" cy="1857375"/>
    <xdr:pic>
      <xdr:nvPicPr>
        <xdr:cNvPr id="2" name="Picture 2">
          <a:extLst>
            <a:ext uri="{FF2B5EF4-FFF2-40B4-BE49-F238E27FC236}">
              <a16:creationId xmlns:a16="http://schemas.microsoft.com/office/drawing/2014/main" id="{444E82B7-DDA9-4C7B-8D53-70A6E3E49567}"/>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019492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1265464</xdr:colOff>
      <xdr:row>1</xdr:row>
      <xdr:rowOff>124731</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F6930824-DAF7-4C46-B097-1174CFADD654}"/>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7</xdr:col>
      <xdr:colOff>975178</xdr:colOff>
      <xdr:row>0</xdr:row>
      <xdr:rowOff>0</xdr:rowOff>
    </xdr:from>
    <xdr:ext cx="1504950" cy="858846"/>
    <xdr:pic>
      <xdr:nvPicPr>
        <xdr:cNvPr id="2" name="Picture 2">
          <a:extLst>
            <a:ext uri="{FF2B5EF4-FFF2-40B4-BE49-F238E27FC236}">
              <a16:creationId xmlns:a16="http://schemas.microsoft.com/office/drawing/2014/main" id="{4A630B2F-DE60-42B7-A3B9-96413EB97A02}"/>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0250714" y="0"/>
          <a:ext cx="1504950" cy="858846"/>
        </a:xfrm>
        <a:prstGeom prst="rect">
          <a:avLst/>
        </a:prstGeom>
        <a:noFill/>
        <a:ln cap="flat">
          <a:noFill/>
        </a:ln>
      </xdr:spPr>
    </xdr:pic>
    <xdr:clientData/>
  </xdr:oneCellAnchor>
  <xdr:twoCellAnchor>
    <xdr:from>
      <xdr:col>0</xdr:col>
      <xdr:colOff>0</xdr:colOff>
      <xdr:row>0</xdr:row>
      <xdr:rowOff>0</xdr:rowOff>
    </xdr:from>
    <xdr:to>
      <xdr:col>2</xdr:col>
      <xdr:colOff>362857</xdr:colOff>
      <xdr:row>3</xdr:row>
      <xdr:rowOff>11339</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080E6AC4-F2BC-429A-9577-7A5667DC9AE1}"/>
            </a:ext>
          </a:extLst>
        </xdr:cNvPr>
        <xdr:cNvSpPr/>
      </xdr:nvSpPr>
      <xdr:spPr>
        <a:xfrm>
          <a:off x="0" y="0"/>
          <a:ext cx="3764643" cy="4875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2400"/>
            <a:t>Volver a menú de contenido</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C1EFA661-571C-46FB-BF24-88B1AB6956CB}"/>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587375</xdr:colOff>
      <xdr:row>1</xdr:row>
      <xdr:rowOff>126999</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61F1905B-F0B9-4B68-A969-AF8E8D100E8F}"/>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6</xdr:col>
      <xdr:colOff>3236556</xdr:colOff>
      <xdr:row>0</xdr:row>
      <xdr:rowOff>0</xdr:rowOff>
    </xdr:from>
    <xdr:ext cx="1487067" cy="751795"/>
    <xdr:pic>
      <xdr:nvPicPr>
        <xdr:cNvPr id="2" name="Picture 2">
          <a:extLst>
            <a:ext uri="{FF2B5EF4-FFF2-40B4-BE49-F238E27FC236}">
              <a16:creationId xmlns:a16="http://schemas.microsoft.com/office/drawing/2014/main" id="{1C2A209A-ED5A-4BC6-978A-C28BDF5BEC59}"/>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1875731" y="0"/>
          <a:ext cx="1487067" cy="751795"/>
        </a:xfrm>
        <a:prstGeom prst="rect">
          <a:avLst/>
        </a:prstGeom>
        <a:noFill/>
        <a:ln cap="flat">
          <a:noFill/>
        </a:ln>
      </xdr:spPr>
    </xdr:pic>
    <xdr:clientData/>
  </xdr:oneCellAnchor>
  <xdr:twoCellAnchor>
    <xdr:from>
      <xdr:col>0</xdr:col>
      <xdr:colOff>0</xdr:colOff>
      <xdr:row>0</xdr:row>
      <xdr:rowOff>0</xdr:rowOff>
    </xdr:from>
    <xdr:to>
      <xdr:col>1</xdr:col>
      <xdr:colOff>437373</xdr:colOff>
      <xdr:row>2</xdr:row>
      <xdr:rowOff>106913</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6B3B1CC6-B033-48D9-ACCD-9CCE9F7A6970}"/>
            </a:ext>
          </a:extLst>
        </xdr:cNvPr>
        <xdr:cNvSpPr/>
      </xdr:nvSpPr>
      <xdr:spPr>
        <a:xfrm>
          <a:off x="0" y="0"/>
          <a:ext cx="3382347" cy="4373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2000"/>
            <a:t>Volver a menú de contenido</a:t>
          </a:r>
          <a:endParaRPr lang="en-US" sz="900"/>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1564102-1956-4879-8D08-E7C3F37BB544}"/>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587375</xdr:colOff>
      <xdr:row>1</xdr:row>
      <xdr:rowOff>126999</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0600BBC2-A043-4031-A816-DF73D2D8D51D}"/>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A8E242DA-9A32-4F6F-88E3-5C01C7D8BD21}"/>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299950"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809625</xdr:colOff>
      <xdr:row>1</xdr:row>
      <xdr:rowOff>126999</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EE34556E-55BB-4301-A05E-ACA271C78899}"/>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7E786F98-69B9-4803-8CA0-0F65EF1C5253}"/>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1C616E02-BD2A-4F23-9B62-3662C0863003}"/>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Comunicaciones</a:t>
          </a:r>
          <a:endParaRPr lang="en-US" sz="1100"/>
        </a:p>
      </xdr:txBody>
    </xdr:sp>
    <xdr:clientData/>
  </xdr:twoCellAnchor>
  <xdr:twoCellAnchor>
    <xdr:from>
      <xdr:col>0</xdr:col>
      <xdr:colOff>0</xdr:colOff>
      <xdr:row>5</xdr:row>
      <xdr:rowOff>137746</xdr:rowOff>
    </xdr:from>
    <xdr:to>
      <xdr:col>1</xdr:col>
      <xdr:colOff>0</xdr:colOff>
      <xdr:row>6</xdr:row>
      <xdr:rowOff>137746</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2C30C87F-DF2E-4786-B326-32B31400C839}"/>
            </a:ext>
          </a:extLst>
        </xdr:cNvPr>
        <xdr:cNvSpPr/>
      </xdr:nvSpPr>
      <xdr:spPr>
        <a:xfrm>
          <a:off x="0" y="1280746"/>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Departamento de Normas, Sistemas, Supervisión y Seguimiento</a:t>
          </a:r>
        </a:p>
      </xdr:txBody>
    </xdr:sp>
    <xdr:clientData/>
  </xdr:twoCellAnchor>
  <xdr:twoCellAnchor>
    <xdr:from>
      <xdr:col>0</xdr:col>
      <xdr:colOff>0</xdr:colOff>
      <xdr:row>7</xdr:row>
      <xdr:rowOff>84992</xdr:rowOff>
    </xdr:from>
    <xdr:to>
      <xdr:col>1</xdr:col>
      <xdr:colOff>0</xdr:colOff>
      <xdr:row>8</xdr:row>
      <xdr:rowOff>84992</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270C6EBA-5649-402B-B671-83CAFBD2A2C9}"/>
            </a:ext>
          </a:extLst>
        </xdr:cNvPr>
        <xdr:cNvSpPr/>
      </xdr:nvSpPr>
      <xdr:spPr>
        <a:xfrm>
          <a:off x="0" y="160899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Planificación y Desarrollo</a:t>
          </a:r>
        </a:p>
      </xdr:txBody>
    </xdr:sp>
    <xdr:clientData/>
  </xdr:twoCellAnchor>
  <xdr:twoCellAnchor>
    <xdr:from>
      <xdr:col>0</xdr:col>
      <xdr:colOff>0</xdr:colOff>
      <xdr:row>9</xdr:row>
      <xdr:rowOff>32238</xdr:rowOff>
    </xdr:from>
    <xdr:to>
      <xdr:col>1</xdr:col>
      <xdr:colOff>0</xdr:colOff>
      <xdr:row>10</xdr:row>
      <xdr:rowOff>32238</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CD2CCB5A-FA39-4A9B-98A8-6D0FD9BF2480}"/>
            </a:ext>
          </a:extLst>
        </xdr:cNvPr>
        <xdr:cNvSpPr/>
      </xdr:nvSpPr>
      <xdr:spPr>
        <a:xfrm>
          <a:off x="0" y="193723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Departamento de Seguridad Militar</a:t>
          </a:r>
        </a:p>
      </xdr:txBody>
    </xdr:sp>
    <xdr:clientData/>
  </xdr:twoCellAnchor>
  <xdr:twoCellAnchor>
    <xdr:from>
      <xdr:col>0</xdr:col>
      <xdr:colOff>0</xdr:colOff>
      <xdr:row>10</xdr:row>
      <xdr:rowOff>169984</xdr:rowOff>
    </xdr:from>
    <xdr:to>
      <xdr:col>1</xdr:col>
      <xdr:colOff>0</xdr:colOff>
      <xdr:row>11</xdr:row>
      <xdr:rowOff>169984</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E2784DE4-F56D-40EB-AF2E-1D6AA9D6BE79}"/>
            </a:ext>
          </a:extLst>
        </xdr:cNvPr>
        <xdr:cNvSpPr/>
      </xdr:nvSpPr>
      <xdr:spPr>
        <a:xfrm>
          <a:off x="0" y="226548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Departamento de Tecnologías de la Información y Comunicación</a:t>
          </a:r>
        </a:p>
      </xdr:txBody>
    </xdr:sp>
    <xdr:clientData/>
  </xdr:twoCellAnchor>
  <xdr:twoCellAnchor>
    <xdr:from>
      <xdr:col>0</xdr:col>
      <xdr:colOff>0</xdr:colOff>
      <xdr:row>12</xdr:row>
      <xdr:rowOff>117230</xdr:rowOff>
    </xdr:from>
    <xdr:to>
      <xdr:col>1</xdr:col>
      <xdr:colOff>0</xdr:colOff>
      <xdr:row>13</xdr:row>
      <xdr:rowOff>117230</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19834491-C178-4B9D-98C8-E78B78284666}"/>
            </a:ext>
          </a:extLst>
        </xdr:cNvPr>
        <xdr:cNvSpPr/>
      </xdr:nvSpPr>
      <xdr:spPr>
        <a:xfrm>
          <a:off x="0" y="259373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Departamento Jurídico</a:t>
          </a:r>
        </a:p>
      </xdr:txBody>
    </xdr:sp>
    <xdr:clientData/>
  </xdr:twoCellAnchor>
  <xdr:twoCellAnchor>
    <xdr:from>
      <xdr:col>0</xdr:col>
      <xdr:colOff>0</xdr:colOff>
      <xdr:row>14</xdr:row>
      <xdr:rowOff>64476</xdr:rowOff>
    </xdr:from>
    <xdr:to>
      <xdr:col>1</xdr:col>
      <xdr:colOff>0</xdr:colOff>
      <xdr:row>15</xdr:row>
      <xdr:rowOff>64476</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1EBC2EEF-0703-4C44-A1BC-FF343A303325}"/>
            </a:ext>
          </a:extLst>
        </xdr:cNvPr>
        <xdr:cNvSpPr/>
      </xdr:nvSpPr>
      <xdr:spPr>
        <a:xfrm>
          <a:off x="0" y="2921976"/>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Dirección Administrativa Financiera</a:t>
          </a:r>
        </a:p>
      </xdr:txBody>
    </xdr:sp>
    <xdr:clientData/>
  </xdr:twoCellAnchor>
  <xdr:twoCellAnchor>
    <xdr:from>
      <xdr:col>0</xdr:col>
      <xdr:colOff>0</xdr:colOff>
      <xdr:row>16</xdr:row>
      <xdr:rowOff>11722</xdr:rowOff>
    </xdr:from>
    <xdr:to>
      <xdr:col>1</xdr:col>
      <xdr:colOff>0</xdr:colOff>
      <xdr:row>17</xdr:row>
      <xdr:rowOff>11722</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1FB321BC-48F0-4D99-9E56-39C4635AC802}"/>
            </a:ext>
          </a:extLst>
        </xdr:cNvPr>
        <xdr:cNvSpPr/>
      </xdr:nvSpPr>
      <xdr:spPr>
        <a:xfrm>
          <a:off x="0" y="325022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8</a:t>
          </a:r>
          <a:r>
            <a:rPr lang="en-US" sz="1100" baseline="0"/>
            <a:t> -</a:t>
          </a:r>
          <a:r>
            <a:rPr lang="en-US" sz="1100"/>
            <a:t> Dirección Agropecuaria, Normas y Tecnología Alimentaria</a:t>
          </a:r>
        </a:p>
      </xdr:txBody>
    </xdr:sp>
    <xdr:clientData/>
  </xdr:twoCellAnchor>
  <xdr:twoCellAnchor>
    <xdr:from>
      <xdr:col>0</xdr:col>
      <xdr:colOff>0</xdr:colOff>
      <xdr:row>17</xdr:row>
      <xdr:rowOff>149468</xdr:rowOff>
    </xdr:from>
    <xdr:to>
      <xdr:col>1</xdr:col>
      <xdr:colOff>0</xdr:colOff>
      <xdr:row>18</xdr:row>
      <xdr:rowOff>149468</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66CD1D45-85CE-4F07-8A4F-5EC91AB78612}"/>
            </a:ext>
          </a:extLst>
        </xdr:cNvPr>
        <xdr:cNvSpPr/>
      </xdr:nvSpPr>
      <xdr:spPr>
        <a:xfrm>
          <a:off x="0" y="357846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9</a:t>
          </a:r>
          <a:r>
            <a:rPr lang="en-US" sz="1100" baseline="0"/>
            <a:t> - </a:t>
          </a:r>
          <a:r>
            <a:rPr lang="en-US" sz="1100"/>
            <a:t>Dirección de Abastecimiento, Distribución y Logística</a:t>
          </a:r>
        </a:p>
      </xdr:txBody>
    </xdr:sp>
    <xdr:clientData/>
  </xdr:twoCellAnchor>
  <xdr:twoCellAnchor>
    <xdr:from>
      <xdr:col>0</xdr:col>
      <xdr:colOff>0</xdr:colOff>
      <xdr:row>19</xdr:row>
      <xdr:rowOff>96714</xdr:rowOff>
    </xdr:from>
    <xdr:to>
      <xdr:col>1</xdr:col>
      <xdr:colOff>0</xdr:colOff>
      <xdr:row>20</xdr:row>
      <xdr:rowOff>96714</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7833B1A6-3A19-4AB0-B3E8-4856DCE63EDA}"/>
            </a:ext>
          </a:extLst>
        </xdr:cNvPr>
        <xdr:cNvSpPr/>
      </xdr:nvSpPr>
      <xdr:spPr>
        <a:xfrm>
          <a:off x="0" y="39067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10</a:t>
          </a:r>
          <a:r>
            <a:rPr lang="en-US" sz="1100" baseline="0"/>
            <a:t> -</a:t>
          </a:r>
          <a:r>
            <a:rPr lang="en-US" sz="1100"/>
            <a:t> Dirección de Comercialización</a:t>
          </a:r>
        </a:p>
      </xdr:txBody>
    </xdr:sp>
    <xdr:clientData/>
  </xdr:twoCellAnchor>
  <xdr:twoCellAnchor>
    <xdr:from>
      <xdr:col>0</xdr:col>
      <xdr:colOff>0</xdr:colOff>
      <xdr:row>21</xdr:row>
      <xdr:rowOff>43960</xdr:rowOff>
    </xdr:from>
    <xdr:to>
      <xdr:col>1</xdr:col>
      <xdr:colOff>0</xdr:colOff>
      <xdr:row>22</xdr:row>
      <xdr:rowOff>43960</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A7091C47-F15D-497E-8AB8-77BECE62685B}"/>
            </a:ext>
          </a:extLst>
        </xdr:cNvPr>
        <xdr:cNvSpPr/>
      </xdr:nvSpPr>
      <xdr:spPr>
        <a:xfrm>
          <a:off x="0" y="423496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11</a:t>
          </a:r>
          <a:r>
            <a:rPr lang="en-US" sz="1100" baseline="0"/>
            <a:t> -</a:t>
          </a:r>
          <a:r>
            <a:rPr lang="en-US" sz="1100"/>
            <a:t> Dirección de Gestión de Programas</a:t>
          </a:r>
        </a:p>
      </xdr:txBody>
    </xdr:sp>
    <xdr:clientData/>
  </xdr:twoCellAnchor>
  <xdr:twoCellAnchor>
    <xdr:from>
      <xdr:col>0</xdr:col>
      <xdr:colOff>0</xdr:colOff>
      <xdr:row>22</xdr:row>
      <xdr:rowOff>181706</xdr:rowOff>
    </xdr:from>
    <xdr:to>
      <xdr:col>1</xdr:col>
      <xdr:colOff>0</xdr:colOff>
      <xdr:row>23</xdr:row>
      <xdr:rowOff>181706</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AF9134AF-0921-4650-ABB3-1E7864F6565A}"/>
            </a:ext>
          </a:extLst>
        </xdr:cNvPr>
        <xdr:cNvSpPr/>
      </xdr:nvSpPr>
      <xdr:spPr>
        <a:xfrm>
          <a:off x="0" y="4563206"/>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12</a:t>
          </a:r>
          <a:r>
            <a:rPr lang="en-US" sz="1100" baseline="0"/>
            <a:t> -</a:t>
          </a:r>
          <a:r>
            <a:rPr lang="en-US" sz="1100"/>
            <a:t> Dirección de Recursos Humanos</a:t>
          </a:r>
        </a:p>
      </xdr:txBody>
    </xdr:sp>
    <xdr:clientData/>
  </xdr:twoCellAnchor>
  <xdr:twoCellAnchor>
    <xdr:from>
      <xdr:col>0</xdr:col>
      <xdr:colOff>0</xdr:colOff>
      <xdr:row>24</xdr:row>
      <xdr:rowOff>128952</xdr:rowOff>
    </xdr:from>
    <xdr:to>
      <xdr:col>1</xdr:col>
      <xdr:colOff>0</xdr:colOff>
      <xdr:row>25</xdr:row>
      <xdr:rowOff>128952</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FED40B8E-3BE8-4312-9924-D38B07A739F1}"/>
            </a:ext>
          </a:extLst>
        </xdr:cNvPr>
        <xdr:cNvSpPr/>
      </xdr:nvSpPr>
      <xdr:spPr>
        <a:xfrm>
          <a:off x="0" y="489145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13</a:t>
          </a:r>
          <a:r>
            <a:rPr lang="en-US" sz="1100" baseline="0"/>
            <a:t> -</a:t>
          </a:r>
          <a:r>
            <a:rPr lang="en-US" sz="1100"/>
            <a:t> Dirección Ejecutiva</a:t>
          </a:r>
        </a:p>
      </xdr:txBody>
    </xdr:sp>
    <xdr:clientData/>
  </xdr:twoCellAnchor>
  <xdr:twoCellAnchor>
    <xdr:from>
      <xdr:col>0</xdr:col>
      <xdr:colOff>0</xdr:colOff>
      <xdr:row>26</xdr:row>
      <xdr:rowOff>76200</xdr:rowOff>
    </xdr:from>
    <xdr:to>
      <xdr:col>1</xdr:col>
      <xdr:colOff>0</xdr:colOff>
      <xdr:row>27</xdr:row>
      <xdr:rowOff>76200</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727F6EF0-10D4-4B39-ABA3-30D03E473E27}"/>
            </a:ext>
          </a:extLst>
        </xdr:cNvPr>
        <xdr:cNvSpPr/>
      </xdr:nvSpPr>
      <xdr:spPr>
        <a:xfrm>
          <a:off x="0" y="52197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14</a:t>
          </a:r>
          <a:r>
            <a:rPr lang="en-US" sz="1100" baseline="0"/>
            <a:t> -</a:t>
          </a:r>
          <a:r>
            <a:rPr lang="en-US" sz="1100"/>
            <a:t> Oficina de Libre Acceso a la Información</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CE8E1E33-6C37-4489-898D-C516DABC0E44}"/>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587375</xdr:colOff>
      <xdr:row>1</xdr:row>
      <xdr:rowOff>126999</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D910437D-E0C7-42E4-84C1-342254671FC5}"/>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612321</xdr:colOff>
      <xdr:row>0</xdr:row>
      <xdr:rowOff>81644</xdr:rowOff>
    </xdr:from>
    <xdr:ext cx="1347108" cy="935104"/>
    <xdr:pic>
      <xdr:nvPicPr>
        <xdr:cNvPr id="2" name="Picture 2">
          <a:extLst>
            <a:ext uri="{FF2B5EF4-FFF2-40B4-BE49-F238E27FC236}">
              <a16:creationId xmlns:a16="http://schemas.microsoft.com/office/drawing/2014/main" id="{F36D6E37-6A2A-4D43-8DC3-1CE0C9047236}"/>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1293928" y="81644"/>
          <a:ext cx="1347108" cy="935104"/>
        </a:xfrm>
        <a:prstGeom prst="rect">
          <a:avLst/>
        </a:prstGeom>
        <a:noFill/>
        <a:ln cap="flat">
          <a:noFill/>
        </a:ln>
      </xdr:spPr>
    </xdr:pic>
    <xdr:clientData/>
  </xdr:oneCellAnchor>
  <xdr:twoCellAnchor>
    <xdr:from>
      <xdr:col>0</xdr:col>
      <xdr:colOff>0</xdr:colOff>
      <xdr:row>0</xdr:row>
      <xdr:rowOff>0</xdr:rowOff>
    </xdr:from>
    <xdr:to>
      <xdr:col>2</xdr:col>
      <xdr:colOff>1102179</xdr:colOff>
      <xdr:row>4</xdr:row>
      <xdr:rowOff>83910</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56E2A1C2-1D1B-453F-9092-4186432F5D28}"/>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50F75135-4ACF-41B0-BA9A-82D39EA78DFB}"/>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585107</xdr:colOff>
      <xdr:row>1</xdr:row>
      <xdr:rowOff>124731</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10642252-61D1-4F4B-BFBC-2E6F55FEE65C}"/>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2811011</xdr:colOff>
      <xdr:row>0</xdr:row>
      <xdr:rowOff>190499</xdr:rowOff>
    </xdr:from>
    <xdr:ext cx="2563812" cy="1602793"/>
    <xdr:pic>
      <xdr:nvPicPr>
        <xdr:cNvPr id="2" name="Picture 2">
          <a:extLst>
            <a:ext uri="{FF2B5EF4-FFF2-40B4-BE49-F238E27FC236}">
              <a16:creationId xmlns:a16="http://schemas.microsoft.com/office/drawing/2014/main" id="{3FD52ECB-26E3-4A10-BB11-C64D090B6863}"/>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1164436" y="190499"/>
          <a:ext cx="2563812" cy="1602793"/>
        </a:xfrm>
        <a:prstGeom prst="rect">
          <a:avLst/>
        </a:prstGeom>
        <a:noFill/>
        <a:ln cap="flat">
          <a:noFill/>
        </a:ln>
      </xdr:spPr>
    </xdr:pic>
    <xdr:clientData/>
  </xdr:oneCellAnchor>
  <xdr:twoCellAnchor>
    <xdr:from>
      <xdr:col>0</xdr:col>
      <xdr:colOff>0</xdr:colOff>
      <xdr:row>0</xdr:row>
      <xdr:rowOff>0</xdr:rowOff>
    </xdr:from>
    <xdr:to>
      <xdr:col>3</xdr:col>
      <xdr:colOff>333375</xdr:colOff>
      <xdr:row>1</xdr:row>
      <xdr:rowOff>126999</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11D5D1C6-08B8-4CBE-8F6A-8D2BF1473906}"/>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DE7D9CD0-A459-4E56-81B9-C859ACE4123B}"/>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602316</xdr:colOff>
      <xdr:row>1</xdr:row>
      <xdr:rowOff>136337</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E072134F-5E48-4FBC-AAE9-EA4C7C4A2483}"/>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6</xdr:col>
      <xdr:colOff>2667000</xdr:colOff>
      <xdr:row>0</xdr:row>
      <xdr:rowOff>27215</xdr:rowOff>
    </xdr:from>
    <xdr:ext cx="2598964" cy="1483179"/>
    <xdr:pic>
      <xdr:nvPicPr>
        <xdr:cNvPr id="2" name="Picture 2">
          <a:extLst>
            <a:ext uri="{FF2B5EF4-FFF2-40B4-BE49-F238E27FC236}">
              <a16:creationId xmlns:a16="http://schemas.microsoft.com/office/drawing/2014/main" id="{067997AE-D56C-4938-A55E-B80BA58B92B5}"/>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4154150" y="27215"/>
          <a:ext cx="2598964" cy="1483179"/>
        </a:xfrm>
        <a:prstGeom prst="rect">
          <a:avLst/>
        </a:prstGeom>
        <a:noFill/>
        <a:ln cap="flat">
          <a:noFill/>
        </a:ln>
      </xdr:spPr>
    </xdr:pic>
    <xdr:clientData/>
  </xdr:oneCellAnchor>
  <xdr:twoCellAnchor>
    <xdr:from>
      <xdr:col>0</xdr:col>
      <xdr:colOff>0</xdr:colOff>
      <xdr:row>0</xdr:row>
      <xdr:rowOff>0</xdr:rowOff>
    </xdr:from>
    <xdr:to>
      <xdr:col>2</xdr:col>
      <xdr:colOff>585107</xdr:colOff>
      <xdr:row>1</xdr:row>
      <xdr:rowOff>342445</xdr:rowOff>
    </xdr:to>
    <xdr:sp macro="" textlink="">
      <xdr:nvSpPr>
        <xdr:cNvPr id="3" name="1 Rectángulo">
          <a:hlinkClick xmlns:r="http://schemas.openxmlformats.org/officeDocument/2006/relationships" r:id="rId2"/>
          <a:extLst>
            <a:ext uri="{FF2B5EF4-FFF2-40B4-BE49-F238E27FC236}">
              <a16:creationId xmlns:a16="http://schemas.microsoft.com/office/drawing/2014/main" id="{0AB4A2EA-41EA-4A13-8893-E92BAFC948E2}"/>
            </a:ext>
          </a:extLst>
        </xdr:cNvPr>
        <xdr:cNvSpPr/>
      </xdr:nvSpPr>
      <xdr:spPr>
        <a:xfrm>
          <a:off x="0" y="0"/>
          <a:ext cx="5238750" cy="6826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3200"/>
            <a:t>Volver a menú de contenido</a:t>
          </a:r>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2A90-9C7F-4DFD-9B31-9B3AB7B23FBE}">
  <sheetPr codeName="Hoja1"/>
  <dimension ref="A9:AMJ23"/>
  <sheetViews>
    <sheetView showGridLines="0" tabSelected="1" zoomScale="60" zoomScaleNormal="60" workbookViewId="0"/>
  </sheetViews>
  <sheetFormatPr baseColWidth="10" defaultRowHeight="15" x14ac:dyDescent="0.25"/>
  <cols>
    <col min="1" max="1024" width="12.28515625" style="1" customWidth="1"/>
    <col min="1025" max="1025" width="12.5703125" style="2" customWidth="1"/>
    <col min="1026" max="16384" width="11.42578125" style="2"/>
  </cols>
  <sheetData>
    <row r="9" spans="1:7" s="2" customFormat="1" ht="15" customHeight="1" x14ac:dyDescent="0.25">
      <c r="A9" s="1"/>
      <c r="B9" s="1"/>
      <c r="C9" s="1"/>
      <c r="D9" s="1"/>
      <c r="E9" s="1"/>
      <c r="F9" s="1"/>
      <c r="G9" s="1"/>
    </row>
    <row r="10" spans="1:7" s="2" customFormat="1" ht="15" customHeight="1" x14ac:dyDescent="0.25">
      <c r="A10" s="1"/>
      <c r="B10" s="1"/>
      <c r="C10" s="1"/>
      <c r="D10" s="1"/>
      <c r="E10" s="1"/>
      <c r="F10" s="1"/>
      <c r="G10" s="1"/>
    </row>
    <row r="11" spans="1:7" s="2" customFormat="1" ht="15" customHeight="1" x14ac:dyDescent="0.2">
      <c r="A11" s="3"/>
      <c r="B11" s="3"/>
      <c r="C11" s="3"/>
      <c r="D11" s="3"/>
      <c r="E11" s="3"/>
      <c r="F11" s="3"/>
      <c r="G11" s="3"/>
    </row>
    <row r="12" spans="1:7" s="2" customFormat="1" ht="15" customHeight="1" x14ac:dyDescent="0.2">
      <c r="A12" s="414" t="s">
        <v>0</v>
      </c>
      <c r="B12" s="414"/>
      <c r="C12" s="414"/>
      <c r="D12" s="414"/>
      <c r="E12" s="414"/>
      <c r="F12" s="414"/>
      <c r="G12" s="414"/>
    </row>
    <row r="13" spans="1:7" s="2" customFormat="1" ht="15" customHeight="1" x14ac:dyDescent="0.2">
      <c r="A13" s="414"/>
      <c r="B13" s="414"/>
      <c r="C13" s="414"/>
      <c r="D13" s="414"/>
      <c r="E13" s="414"/>
      <c r="F13" s="414"/>
      <c r="G13" s="414"/>
    </row>
    <row r="21" spans="1:7" s="2" customFormat="1" ht="14.25" x14ac:dyDescent="0.2">
      <c r="A21" s="414" t="s">
        <v>793</v>
      </c>
      <c r="B21" s="414"/>
      <c r="C21" s="414"/>
      <c r="D21" s="414"/>
      <c r="E21" s="414"/>
      <c r="F21" s="414"/>
      <c r="G21" s="414"/>
    </row>
    <row r="22" spans="1:7" s="2" customFormat="1" ht="15" customHeight="1" x14ac:dyDescent="0.2">
      <c r="A22" s="414"/>
      <c r="B22" s="414"/>
      <c r="C22" s="414"/>
      <c r="D22" s="414"/>
      <c r="E22" s="414"/>
      <c r="F22" s="414"/>
      <c r="G22" s="414"/>
    </row>
    <row r="23" spans="1:7" s="2" customFormat="1" ht="15" customHeight="1" x14ac:dyDescent="0.2">
      <c r="A23" s="414"/>
      <c r="B23" s="414"/>
      <c r="C23" s="414"/>
      <c r="D23" s="414"/>
      <c r="E23" s="414"/>
      <c r="F23" s="414"/>
      <c r="G23" s="414"/>
    </row>
  </sheetData>
  <mergeCells count="2">
    <mergeCell ref="A12:G13"/>
    <mergeCell ref="A21:G23"/>
  </mergeCells>
  <printOptions horizontalCentered="1" verticalCentered="1"/>
  <pageMargins left="0.7" right="0.7" top="1.1436999999999999" bottom="1.1436999999999999" header="0.75" footer="0.75"/>
  <pageSetup paperSize="9" scale="75" fitToWidth="0"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7D8B-0EC4-4F4C-85E3-F49CB93223B2}">
  <sheetPr codeName="Hoja7">
    <pageSetUpPr fitToPage="1"/>
  </sheetPr>
  <dimension ref="A6:AMJ34"/>
  <sheetViews>
    <sheetView showGridLines="0" zoomScale="70" zoomScaleNormal="70" zoomScaleSheetLayoutView="40" workbookViewId="0"/>
  </sheetViews>
  <sheetFormatPr baseColWidth="10" defaultColWidth="11.42578125" defaultRowHeight="12.75" x14ac:dyDescent="0.2"/>
  <cols>
    <col min="1" max="1" width="36.7109375" style="213" bestFit="1" customWidth="1"/>
    <col min="2" max="2" width="26.85546875" style="213" bestFit="1" customWidth="1"/>
    <col min="3" max="3" width="21.5703125" style="213" bestFit="1" customWidth="1"/>
    <col min="4" max="4" width="14.42578125" style="213" bestFit="1" customWidth="1"/>
    <col min="5" max="5" width="9.7109375" style="213" bestFit="1" customWidth="1"/>
    <col min="6" max="6" width="15.28515625" style="213" customWidth="1"/>
    <col min="7" max="7" width="61" style="213" bestFit="1" customWidth="1"/>
    <col min="8" max="8" width="15" style="213" customWidth="1"/>
    <col min="9" max="10" width="14.85546875" style="213" customWidth="1"/>
    <col min="11" max="11" width="14.7109375" style="213" customWidth="1"/>
    <col min="12" max="12" width="20.28515625" style="213" customWidth="1"/>
    <col min="13" max="13" width="25.42578125" style="213" bestFit="1" customWidth="1"/>
    <col min="14" max="14" width="33.140625" style="213" bestFit="1" customWidth="1"/>
    <col min="15" max="15" width="38.140625" style="213" bestFit="1" customWidth="1"/>
    <col min="16" max="16" width="21.140625" style="213" bestFit="1" customWidth="1"/>
    <col min="17" max="17" width="12.140625" style="214" customWidth="1"/>
    <col min="18" max="18" width="35.5703125" style="213" customWidth="1"/>
    <col min="19" max="19" width="28.5703125" style="213" customWidth="1"/>
    <col min="20" max="20" width="12.140625" style="213" customWidth="1"/>
    <col min="21" max="22" width="11.7109375" style="213" customWidth="1"/>
    <col min="23" max="23" width="12.42578125" style="213" customWidth="1"/>
    <col min="24" max="24" width="10" style="213" customWidth="1"/>
    <col min="25" max="26" width="11.42578125" style="213" customWidth="1"/>
    <col min="27" max="27" width="12.42578125" style="213" customWidth="1"/>
    <col min="28" max="28" width="10.42578125" style="213" customWidth="1"/>
    <col min="29" max="29" width="11.7109375" style="213" customWidth="1"/>
    <col min="30" max="30" width="14.140625" style="213" bestFit="1" customWidth="1"/>
    <col min="31" max="31" width="13.85546875" style="213" customWidth="1"/>
    <col min="32" max="32" width="11.7109375" style="213" customWidth="1"/>
    <col min="33" max="34" width="13.28515625" style="213" customWidth="1"/>
    <col min="35" max="37" width="13.5703125" style="213" customWidth="1"/>
    <col min="38" max="1024" width="12.140625" style="213" customWidth="1"/>
    <col min="1025" max="1025" width="12.5703125" style="214" customWidth="1"/>
    <col min="1026" max="16384" width="11.42578125" style="214"/>
  </cols>
  <sheetData>
    <row r="6" spans="1:1024" ht="13.5" thickBot="1" x14ac:dyDescent="0.25"/>
    <row r="7" spans="1:1024" s="213" customFormat="1" ht="13.5" thickBot="1" x14ac:dyDescent="0.25">
      <c r="A7" s="645" t="s">
        <v>32</v>
      </c>
      <c r="B7" s="646"/>
      <c r="C7" s="646"/>
      <c r="D7" s="646"/>
      <c r="E7" s="646"/>
      <c r="F7" s="646"/>
      <c r="G7" s="646"/>
      <c r="H7" s="646"/>
      <c r="I7" s="646"/>
      <c r="J7" s="646"/>
      <c r="K7" s="646"/>
      <c r="L7" s="646"/>
      <c r="M7" s="646"/>
      <c r="N7" s="646"/>
      <c r="O7" s="646"/>
      <c r="P7" s="647"/>
      <c r="Q7" s="214"/>
    </row>
    <row r="8" spans="1:1024" s="213" customFormat="1" ht="84" customHeight="1" thickBot="1" x14ac:dyDescent="0.25">
      <c r="A8" s="648" t="s">
        <v>584</v>
      </c>
      <c r="B8" s="648"/>
      <c r="C8" s="648"/>
      <c r="D8" s="648"/>
      <c r="E8" s="649"/>
      <c r="F8" s="650" t="s">
        <v>555</v>
      </c>
      <c r="G8" s="650"/>
      <c r="H8" s="650"/>
      <c r="I8" s="650"/>
      <c r="J8" s="650"/>
      <c r="K8" s="651" t="s">
        <v>585</v>
      </c>
      <c r="L8" s="652"/>
      <c r="M8" s="653"/>
      <c r="N8" s="653"/>
      <c r="O8" s="653"/>
      <c r="P8" s="654"/>
      <c r="Q8" s="214"/>
    </row>
    <row r="9" spans="1:1024" ht="13.5" thickBot="1" x14ac:dyDescent="0.25">
      <c r="A9" s="655" t="s">
        <v>36</v>
      </c>
      <c r="B9" s="656"/>
      <c r="C9" s="656"/>
      <c r="D9" s="656"/>
      <c r="E9" s="657"/>
      <c r="F9" s="656"/>
      <c r="G9" s="656"/>
      <c r="H9" s="657"/>
      <c r="I9" s="657"/>
      <c r="J9" s="657"/>
      <c r="K9" s="657"/>
      <c r="L9" s="657"/>
      <c r="M9" s="656"/>
      <c r="N9" s="656"/>
      <c r="O9" s="656"/>
      <c r="P9" s="658"/>
    </row>
    <row r="10" spans="1:1024" s="215" customFormat="1" ht="23.25" customHeight="1" x14ac:dyDescent="0.2">
      <c r="A10" s="641" t="s">
        <v>796</v>
      </c>
      <c r="B10" s="642"/>
      <c r="C10" s="642"/>
      <c r="D10" s="642"/>
      <c r="E10" s="643"/>
      <c r="F10" s="642"/>
      <c r="G10" s="642"/>
      <c r="H10" s="643"/>
      <c r="I10" s="643"/>
      <c r="J10" s="643"/>
      <c r="K10" s="643"/>
      <c r="L10" s="643"/>
      <c r="M10" s="642"/>
      <c r="N10" s="642"/>
      <c r="O10" s="642"/>
      <c r="P10" s="644"/>
      <c r="Q10" s="214"/>
    </row>
    <row r="11" spans="1:1024" s="215" customFormat="1" x14ac:dyDescent="0.2">
      <c r="A11" s="659" t="s">
        <v>38</v>
      </c>
      <c r="B11" s="660"/>
      <c r="C11" s="660"/>
      <c r="D11" s="660"/>
      <c r="E11" s="661"/>
      <c r="F11" s="660"/>
      <c r="G11" s="660"/>
      <c r="H11" s="661"/>
      <c r="I11" s="661"/>
      <c r="J11" s="661"/>
      <c r="K11" s="661"/>
      <c r="L11" s="661"/>
      <c r="M11" s="660"/>
      <c r="N11" s="660"/>
      <c r="O11" s="660"/>
      <c r="P11" s="662"/>
      <c r="Q11" s="214"/>
    </row>
    <row r="12" spans="1:1024" s="215" customFormat="1" ht="21" customHeight="1" thickBot="1" x14ac:dyDescent="0.25">
      <c r="A12" s="659"/>
      <c r="B12" s="660"/>
      <c r="C12" s="660"/>
      <c r="D12" s="660"/>
      <c r="E12" s="661"/>
      <c r="F12" s="660"/>
      <c r="G12" s="660"/>
      <c r="H12" s="661"/>
      <c r="I12" s="661"/>
      <c r="J12" s="661"/>
      <c r="K12" s="661"/>
      <c r="L12" s="661"/>
      <c r="M12" s="660"/>
      <c r="N12" s="660"/>
      <c r="O12" s="660"/>
      <c r="P12" s="662"/>
      <c r="Q12" s="214"/>
    </row>
    <row r="13" spans="1:1024" s="215" customFormat="1" x14ac:dyDescent="0.2">
      <c r="A13" s="659" t="s">
        <v>39</v>
      </c>
      <c r="B13" s="660"/>
      <c r="C13" s="660"/>
      <c r="D13" s="660"/>
      <c r="E13" s="661"/>
      <c r="F13" s="660"/>
      <c r="G13" s="660"/>
      <c r="H13" s="661"/>
      <c r="I13" s="661"/>
      <c r="J13" s="661"/>
      <c r="K13" s="661"/>
      <c r="L13" s="661"/>
      <c r="M13" s="660"/>
      <c r="N13" s="660"/>
      <c r="O13" s="660"/>
      <c r="P13" s="662"/>
      <c r="Q13" s="214"/>
      <c r="R13" s="667" t="s">
        <v>40</v>
      </c>
      <c r="S13" s="668"/>
      <c r="T13" s="669"/>
      <c r="U13" s="669"/>
      <c r="V13" s="669"/>
      <c r="W13" s="669"/>
      <c r="X13" s="669"/>
      <c r="Y13" s="669"/>
      <c r="Z13" s="669"/>
      <c r="AA13" s="669"/>
      <c r="AB13" s="669"/>
      <c r="AC13" s="669"/>
      <c r="AD13" s="669"/>
      <c r="AE13" s="669"/>
      <c r="AF13" s="669"/>
      <c r="AG13" s="669"/>
      <c r="AH13" s="669"/>
      <c r="AI13" s="669"/>
      <c r="AJ13" s="670"/>
      <c r="AK13" s="322"/>
    </row>
    <row r="14" spans="1:1024" s="215" customFormat="1" ht="13.5" thickBot="1" x14ac:dyDescent="0.25">
      <c r="A14" s="663"/>
      <c r="B14" s="664"/>
      <c r="C14" s="664"/>
      <c r="D14" s="664"/>
      <c r="E14" s="665"/>
      <c r="F14" s="664"/>
      <c r="G14" s="664"/>
      <c r="H14" s="665"/>
      <c r="I14" s="665"/>
      <c r="J14" s="665"/>
      <c r="K14" s="665"/>
      <c r="L14" s="665"/>
      <c r="M14" s="664"/>
      <c r="N14" s="664"/>
      <c r="O14" s="664"/>
      <c r="P14" s="666"/>
      <c r="Q14" s="214"/>
      <c r="R14" s="671"/>
      <c r="S14" s="672"/>
      <c r="T14" s="673"/>
      <c r="U14" s="673"/>
      <c r="V14" s="673"/>
      <c r="W14" s="673"/>
      <c r="X14" s="673"/>
      <c r="Y14" s="673"/>
      <c r="Z14" s="673"/>
      <c r="AA14" s="673"/>
      <c r="AB14" s="673"/>
      <c r="AC14" s="673"/>
      <c r="AD14" s="673"/>
      <c r="AE14" s="673"/>
      <c r="AF14" s="673"/>
      <c r="AG14" s="673"/>
      <c r="AH14" s="673"/>
      <c r="AI14" s="673"/>
      <c r="AJ14" s="674"/>
      <c r="AK14" s="322"/>
    </row>
    <row r="15" spans="1:1024" ht="13.5" thickBot="1" x14ac:dyDescent="0.25">
      <c r="A15" s="675" t="s">
        <v>41</v>
      </c>
      <c r="B15" s="675" t="s">
        <v>42</v>
      </c>
      <c r="C15" s="675"/>
      <c r="D15" s="675"/>
      <c r="E15" s="677"/>
      <c r="F15" s="675"/>
      <c r="G15" s="675" t="s">
        <v>43</v>
      </c>
      <c r="H15" s="677" t="s">
        <v>44</v>
      </c>
      <c r="I15" s="677"/>
      <c r="J15" s="677"/>
      <c r="K15" s="677"/>
      <c r="L15" s="679" t="s">
        <v>45</v>
      </c>
      <c r="M15" s="675" t="s">
        <v>46</v>
      </c>
      <c r="N15" s="675" t="s">
        <v>47</v>
      </c>
      <c r="O15" s="675" t="s">
        <v>48</v>
      </c>
      <c r="P15" s="676" t="s">
        <v>49</v>
      </c>
      <c r="Q15" s="216"/>
      <c r="R15" s="684" t="s">
        <v>42</v>
      </c>
      <c r="S15" s="684"/>
      <c r="T15" s="680" t="s">
        <v>50</v>
      </c>
      <c r="U15" s="680"/>
      <c r="V15" s="680"/>
      <c r="W15" s="680"/>
      <c r="X15" s="680" t="s">
        <v>51</v>
      </c>
      <c r="Y15" s="680"/>
      <c r="Z15" s="680"/>
      <c r="AA15" s="680"/>
      <c r="AB15" s="680" t="s">
        <v>52</v>
      </c>
      <c r="AC15" s="680"/>
      <c r="AD15" s="680"/>
      <c r="AE15" s="680"/>
      <c r="AF15" s="680" t="s">
        <v>53</v>
      </c>
      <c r="AG15" s="680"/>
      <c r="AH15" s="680"/>
      <c r="AI15" s="680"/>
      <c r="AJ15" s="681" t="s">
        <v>54</v>
      </c>
      <c r="AMJ15" s="214"/>
    </row>
    <row r="16" spans="1:1024" s="215" customFormat="1" ht="26.25" thickBot="1" x14ac:dyDescent="0.25">
      <c r="A16" s="676"/>
      <c r="B16" s="217" t="s">
        <v>55</v>
      </c>
      <c r="C16" s="217" t="s">
        <v>56</v>
      </c>
      <c r="D16" s="217" t="s">
        <v>57</v>
      </c>
      <c r="E16" s="218" t="s">
        <v>58</v>
      </c>
      <c r="F16" s="217" t="s">
        <v>59</v>
      </c>
      <c r="G16" s="678"/>
      <c r="H16" s="218" t="s">
        <v>60</v>
      </c>
      <c r="I16" s="218" t="s">
        <v>61</v>
      </c>
      <c r="J16" s="218" t="s">
        <v>62</v>
      </c>
      <c r="K16" s="218" t="s">
        <v>63</v>
      </c>
      <c r="L16" s="677"/>
      <c r="M16" s="678"/>
      <c r="N16" s="678"/>
      <c r="O16" s="678"/>
      <c r="P16" s="675"/>
      <c r="Q16" s="216"/>
      <c r="R16" s="217" t="s">
        <v>55</v>
      </c>
      <c r="S16" s="217" t="s">
        <v>56</v>
      </c>
      <c r="T16" s="219" t="s">
        <v>64</v>
      </c>
      <c r="U16" s="219" t="s">
        <v>65</v>
      </c>
      <c r="V16" s="219" t="s">
        <v>66</v>
      </c>
      <c r="W16" s="218" t="s">
        <v>67</v>
      </c>
      <c r="X16" s="219" t="s">
        <v>68</v>
      </c>
      <c r="Y16" s="219" t="s">
        <v>69</v>
      </c>
      <c r="Z16" s="219" t="s">
        <v>70</v>
      </c>
      <c r="AA16" s="218" t="s">
        <v>71</v>
      </c>
      <c r="AB16" s="219" t="s">
        <v>72</v>
      </c>
      <c r="AC16" s="219" t="s">
        <v>73</v>
      </c>
      <c r="AD16" s="219" t="s">
        <v>74</v>
      </c>
      <c r="AE16" s="218" t="s">
        <v>75</v>
      </c>
      <c r="AF16" s="219" t="s">
        <v>76</v>
      </c>
      <c r="AG16" s="219" t="s">
        <v>77</v>
      </c>
      <c r="AH16" s="219" t="s">
        <v>78</v>
      </c>
      <c r="AI16" s="218" t="s">
        <v>79</v>
      </c>
      <c r="AJ16" s="681"/>
    </row>
    <row r="17" spans="1:36" s="215" customFormat="1" ht="150.6" customHeight="1" thickBot="1" x14ac:dyDescent="0.25">
      <c r="A17" s="323" t="s">
        <v>797</v>
      </c>
      <c r="B17" s="302" t="s">
        <v>798</v>
      </c>
      <c r="C17" s="302" t="s">
        <v>799</v>
      </c>
      <c r="D17" s="302" t="s">
        <v>83</v>
      </c>
      <c r="E17" s="22">
        <f>+H17+I17+J17+K17</f>
        <v>4</v>
      </c>
      <c r="F17" s="324" t="s">
        <v>84</v>
      </c>
      <c r="G17" s="325" t="s">
        <v>800</v>
      </c>
      <c r="H17" s="326">
        <v>1</v>
      </c>
      <c r="I17" s="326">
        <v>1</v>
      </c>
      <c r="J17" s="326">
        <v>1</v>
      </c>
      <c r="K17" s="326">
        <v>1</v>
      </c>
      <c r="L17" s="327">
        <v>30121913.419640683</v>
      </c>
      <c r="M17" s="328" t="s">
        <v>801</v>
      </c>
      <c r="N17" s="329" t="s">
        <v>802</v>
      </c>
      <c r="O17" s="330" t="s">
        <v>803</v>
      </c>
      <c r="P17" s="331"/>
      <c r="Q17" s="332"/>
      <c r="R17" s="333" t="s">
        <v>798</v>
      </c>
      <c r="S17" s="333" t="s">
        <v>799</v>
      </c>
      <c r="T17" s="334">
        <v>0</v>
      </c>
      <c r="U17" s="334">
        <v>0</v>
      </c>
      <c r="V17" s="334">
        <v>1</v>
      </c>
      <c r="W17" s="335">
        <f>+IF($D17="Porcentaje",IF(AND(T17&lt;&gt;"",U17="",V17=""),T17,IF(AND(T17&lt;&gt;"",U17&lt;&gt;"",V17=""),U17,IF(AND(T17&lt;&gt;"",U17&lt;&gt;"",V17&lt;&gt;""),V17,0))),SUM(T17:V17))</f>
        <v>1</v>
      </c>
      <c r="X17" s="334">
        <v>0</v>
      </c>
      <c r="Y17" s="334">
        <v>0</v>
      </c>
      <c r="Z17" s="334">
        <v>1</v>
      </c>
      <c r="AA17" s="335">
        <f>+IF($D17="Porcentaje",IF(AND(X17&lt;&gt;"",Y17="",Z17=""),X17,IF(AND(X17&lt;&gt;"",Y17&lt;&gt;"",Z17=""),Y17,IF(AND(X17&lt;&gt;"",Y17&lt;&gt;"",Z17&lt;&gt;""),Z17,0))),SUM(X17:Z17))</f>
        <v>1</v>
      </c>
      <c r="AB17" s="334">
        <v>0</v>
      </c>
      <c r="AC17" s="334">
        <v>0</v>
      </c>
      <c r="AD17" s="334">
        <v>1</v>
      </c>
      <c r="AE17" s="335">
        <f>+IF($D17="Porcentaje",IF(AND(AB17&lt;&gt;"",AC17="",AD17=""),AB17,IF(AND(AB17&lt;&gt;"",AC17&lt;&gt;"",AD17=""),AC17,IF(AND(AB17&lt;&gt;"",AC17&lt;&gt;"",AD17&lt;&gt;""),AD17,0))),SUM(AB17:AD17))</f>
        <v>1</v>
      </c>
      <c r="AF17" s="334">
        <v>0</v>
      </c>
      <c r="AG17" s="334">
        <v>0</v>
      </c>
      <c r="AH17" s="334">
        <v>1</v>
      </c>
      <c r="AI17" s="335">
        <f>+IF($D17="Porcentaje",IF(AND(AF17&lt;&gt;"",AG17="",AH17=""),AF17,IF(AND(AF17&lt;&gt;"",AG17&lt;&gt;"",AH17=""),AG17,IF(AND(AF17&lt;&gt;"",AG17&lt;&gt;"",AH17&lt;&gt;""),AH17,0))),SUM(AF17:AH17))</f>
        <v>1</v>
      </c>
      <c r="AJ17" s="335">
        <f>+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4</v>
      </c>
    </row>
    <row r="18" spans="1:36" s="215" customFormat="1" ht="87" customHeight="1" thickBot="1" x14ac:dyDescent="0.25">
      <c r="A18" s="336" t="s">
        <v>804</v>
      </c>
      <c r="B18" s="302" t="s">
        <v>805</v>
      </c>
      <c r="C18" s="302" t="s">
        <v>806</v>
      </c>
      <c r="D18" s="302" t="s">
        <v>83</v>
      </c>
      <c r="E18" s="22">
        <f>+H18+I18+J18+K18</f>
        <v>4</v>
      </c>
      <c r="F18" s="324" t="s">
        <v>84</v>
      </c>
      <c r="G18" s="325" t="s">
        <v>807</v>
      </c>
      <c r="H18" s="326">
        <f t="shared" ref="H18:H28" si="0">+W18</f>
        <v>1</v>
      </c>
      <c r="I18" s="326">
        <f t="shared" ref="I18:I28" si="1">+AA18</f>
        <v>1</v>
      </c>
      <c r="J18" s="326">
        <f t="shared" ref="J18:J28" si="2">+AE18</f>
        <v>1</v>
      </c>
      <c r="K18" s="326">
        <f t="shared" ref="K18:K28" si="3">+AI18</f>
        <v>1</v>
      </c>
      <c r="L18" s="327">
        <v>8606260.9811321869</v>
      </c>
      <c r="M18" s="328" t="s">
        <v>801</v>
      </c>
      <c r="N18" s="329" t="s">
        <v>802</v>
      </c>
      <c r="O18" s="330" t="s">
        <v>808</v>
      </c>
      <c r="P18" s="331"/>
      <c r="Q18" s="332"/>
      <c r="R18" s="333" t="s">
        <v>805</v>
      </c>
      <c r="S18" s="333" t="s">
        <v>806</v>
      </c>
      <c r="T18" s="334">
        <v>0</v>
      </c>
      <c r="U18" s="334">
        <v>0</v>
      </c>
      <c r="V18" s="334">
        <v>1</v>
      </c>
      <c r="W18" s="335">
        <f>+IF($D18="Porcentaje",IF(AND(T18&lt;&gt;"",U18="",V18=""),T18,IF(AND(T18&lt;&gt;"",U18&lt;&gt;"",V18=""),U18,IF(AND(T18&lt;&gt;"",U18&lt;&gt;"",V18&lt;&gt;""),V18,0))),SUM(T18:V18))</f>
        <v>1</v>
      </c>
      <c r="X18" s="334">
        <v>0</v>
      </c>
      <c r="Y18" s="334">
        <v>0</v>
      </c>
      <c r="Z18" s="334">
        <v>1</v>
      </c>
      <c r="AA18" s="335">
        <f t="shared" ref="AA18:AA28" si="4">+IF($D18="Porcentaje",IF(AND(X18&lt;&gt;"",Y18="",Z18=""),X18,IF(AND(X18&lt;&gt;"",Y18&lt;&gt;"",Z18=""),Y18,IF(AND(X18&lt;&gt;"",Y18&lt;&gt;"",Z18&lt;&gt;""),Z18,0))),SUM(X18:Z18))</f>
        <v>1</v>
      </c>
      <c r="AB18" s="334">
        <v>0</v>
      </c>
      <c r="AC18" s="334">
        <v>0</v>
      </c>
      <c r="AD18" s="334">
        <v>1</v>
      </c>
      <c r="AE18" s="335">
        <f t="shared" ref="AE18:AE28" si="5">+IF($D18="Porcentaje",IF(AND(AB18&lt;&gt;"",AC18="",AD18=""),AB18,IF(AND(AB18&lt;&gt;"",AC18&lt;&gt;"",AD18=""),AC18,IF(AND(AB18&lt;&gt;"",AC18&lt;&gt;"",AD18&lt;&gt;""),AD18,0))),SUM(AB18:AD18))</f>
        <v>1</v>
      </c>
      <c r="AF18" s="334">
        <v>0</v>
      </c>
      <c r="AG18" s="334">
        <v>0</v>
      </c>
      <c r="AH18" s="334">
        <v>1</v>
      </c>
      <c r="AI18" s="335">
        <f t="shared" ref="AI18:AI28" si="6">+IF($D18="Porcentaje",IF(AND(AF18&lt;&gt;"",AG18="",AH18=""),AF18,IF(AND(AF18&lt;&gt;"",AG18&lt;&gt;"",AH18=""),AG18,IF(AND(AF18&lt;&gt;"",AG18&lt;&gt;"",AH18&lt;&gt;""),AH18,0))),SUM(AF18:AH18))</f>
        <v>1</v>
      </c>
      <c r="AJ18" s="335">
        <v>4</v>
      </c>
    </row>
    <row r="19" spans="1:36" ht="78.75" customHeight="1" thickBot="1" x14ac:dyDescent="0.25">
      <c r="A19" s="685" t="s">
        <v>809</v>
      </c>
      <c r="B19" s="337" t="s">
        <v>810</v>
      </c>
      <c r="C19" s="337" t="s">
        <v>811</v>
      </c>
      <c r="D19" s="338" t="s">
        <v>83</v>
      </c>
      <c r="E19" s="326">
        <f t="shared" ref="E19:E28" si="7">+AJ19</f>
        <v>12</v>
      </c>
      <c r="F19" s="339" t="s">
        <v>84</v>
      </c>
      <c r="G19" s="340" t="s">
        <v>812</v>
      </c>
      <c r="H19" s="326">
        <f t="shared" si="0"/>
        <v>3</v>
      </c>
      <c r="I19" s="326">
        <f t="shared" si="1"/>
        <v>3</v>
      </c>
      <c r="J19" s="326">
        <f t="shared" si="2"/>
        <v>3</v>
      </c>
      <c r="K19" s="326">
        <f t="shared" si="3"/>
        <v>3</v>
      </c>
      <c r="L19" s="327">
        <v>7718365.3279550886</v>
      </c>
      <c r="M19" s="688" t="s">
        <v>813</v>
      </c>
      <c r="N19" s="329" t="s">
        <v>814</v>
      </c>
      <c r="O19" s="340" t="s">
        <v>815</v>
      </c>
      <c r="P19" s="331"/>
      <c r="Q19" s="332"/>
      <c r="R19" s="342" t="s">
        <v>810</v>
      </c>
      <c r="S19" s="342" t="s">
        <v>811</v>
      </c>
      <c r="T19" s="334">
        <v>1</v>
      </c>
      <c r="U19" s="334">
        <v>1</v>
      </c>
      <c r="V19" s="334">
        <v>1</v>
      </c>
      <c r="W19" s="335">
        <f t="shared" ref="W19:W25" si="8">+IF($D19="Porcentaje",IF(AND(T19&lt;&gt;"",U19="",V19=""),T19,IF(AND(T19&lt;&gt;"",U19&lt;&gt;"",V19=""),U19,IF(AND(T19&lt;&gt;"",U19&lt;&gt;"",V19&lt;&gt;""),V19,0))),SUM(T19:V19))</f>
        <v>3</v>
      </c>
      <c r="X19" s="334">
        <v>1</v>
      </c>
      <c r="Y19" s="334">
        <v>1</v>
      </c>
      <c r="Z19" s="334">
        <v>1</v>
      </c>
      <c r="AA19" s="335">
        <f t="shared" si="4"/>
        <v>3</v>
      </c>
      <c r="AB19" s="334">
        <v>1</v>
      </c>
      <c r="AC19" s="334">
        <v>1</v>
      </c>
      <c r="AD19" s="334">
        <v>1</v>
      </c>
      <c r="AE19" s="335">
        <f t="shared" si="5"/>
        <v>3</v>
      </c>
      <c r="AF19" s="334">
        <v>1</v>
      </c>
      <c r="AG19" s="334">
        <v>1</v>
      </c>
      <c r="AH19" s="334">
        <v>1</v>
      </c>
      <c r="AI19" s="335">
        <f t="shared" si="6"/>
        <v>3</v>
      </c>
      <c r="AJ19" s="335">
        <f t="shared" ref="AJ19:AJ28" si="9">+IFERROR(IF(D19="Porcentaje",IF(AND(COUNT(T19:V19)&gt;=0,COUNT(X19:Z19)=0,COUNT(AB19:AD19)=0,COUNT(AF19:AH19)=0),W19,IF(AND(COUNT(T19:V19)&gt;=1,COUNT(X19:Z19)&gt;=1,COUNT(AB19:AD19)=0,COUNT(AF19:AH19)=0),AA19,IF(AND(COUNT(T19:V19)&gt;=1,COUNT(X19:Z19)&gt;=1,COUNT(AB19:AD19)&gt;=1,COUNT(AF19:AH19)=0),AE19,IF(AND(COUNT(T19:V19)&gt;=1,COUNT(X19:Z19)&gt;=1,COUNT(AB19:AD19)&gt;=1,COUNT(AF19:AH19)&gt;=1),AI19,"-")))),SUM(W19,AA19,AE19,AI19)),"-")</f>
        <v>12</v>
      </c>
    </row>
    <row r="20" spans="1:36" ht="93.6" customHeight="1" thickBot="1" x14ac:dyDescent="0.25">
      <c r="A20" s="686"/>
      <c r="B20" s="337" t="s">
        <v>816</v>
      </c>
      <c r="C20" s="337" t="s">
        <v>817</v>
      </c>
      <c r="D20" s="338" t="s">
        <v>83</v>
      </c>
      <c r="E20" s="326">
        <f t="shared" si="7"/>
        <v>13</v>
      </c>
      <c r="F20" s="339" t="s">
        <v>84</v>
      </c>
      <c r="G20" s="340" t="s">
        <v>818</v>
      </c>
      <c r="H20" s="326">
        <f t="shared" si="0"/>
        <v>3</v>
      </c>
      <c r="I20" s="326">
        <f t="shared" si="1"/>
        <v>3</v>
      </c>
      <c r="J20" s="326">
        <f t="shared" si="2"/>
        <v>3</v>
      </c>
      <c r="K20" s="326">
        <f t="shared" si="3"/>
        <v>4</v>
      </c>
      <c r="L20" s="327">
        <v>20357575.266250562</v>
      </c>
      <c r="M20" s="689"/>
      <c r="N20" s="329" t="s">
        <v>819</v>
      </c>
      <c r="O20" s="340" t="s">
        <v>820</v>
      </c>
      <c r="P20" s="331"/>
      <c r="Q20" s="332"/>
      <c r="R20" s="342" t="s">
        <v>816</v>
      </c>
      <c r="S20" s="342" t="s">
        <v>817</v>
      </c>
      <c r="T20" s="334">
        <v>1</v>
      </c>
      <c r="U20" s="334">
        <v>1</v>
      </c>
      <c r="V20" s="334">
        <v>1</v>
      </c>
      <c r="W20" s="335">
        <f t="shared" si="8"/>
        <v>3</v>
      </c>
      <c r="X20" s="334">
        <v>1</v>
      </c>
      <c r="Y20" s="334">
        <v>1</v>
      </c>
      <c r="Z20" s="334">
        <v>1</v>
      </c>
      <c r="AA20" s="335">
        <f t="shared" si="4"/>
        <v>3</v>
      </c>
      <c r="AB20" s="334">
        <v>1</v>
      </c>
      <c r="AC20" s="334">
        <v>1</v>
      </c>
      <c r="AD20" s="334">
        <v>1</v>
      </c>
      <c r="AE20" s="335">
        <f t="shared" si="5"/>
        <v>3</v>
      </c>
      <c r="AF20" s="334">
        <v>1</v>
      </c>
      <c r="AG20" s="334">
        <v>1</v>
      </c>
      <c r="AH20" s="334">
        <v>2</v>
      </c>
      <c r="AI20" s="335">
        <f t="shared" si="6"/>
        <v>4</v>
      </c>
      <c r="AJ20" s="335">
        <f t="shared" si="9"/>
        <v>13</v>
      </c>
    </row>
    <row r="21" spans="1:36" ht="50.25" customHeight="1" thickBot="1" x14ac:dyDescent="0.25">
      <c r="A21" s="687"/>
      <c r="B21" s="337" t="s">
        <v>821</v>
      </c>
      <c r="C21" s="337" t="s">
        <v>822</v>
      </c>
      <c r="D21" s="338" t="s">
        <v>83</v>
      </c>
      <c r="E21" s="326">
        <f t="shared" si="7"/>
        <v>12</v>
      </c>
      <c r="F21" s="339" t="s">
        <v>84</v>
      </c>
      <c r="G21" s="340" t="s">
        <v>823</v>
      </c>
      <c r="H21" s="326">
        <f t="shared" si="0"/>
        <v>3</v>
      </c>
      <c r="I21" s="326">
        <f t="shared" si="1"/>
        <v>3</v>
      </c>
      <c r="J21" s="326">
        <f t="shared" si="2"/>
        <v>3</v>
      </c>
      <c r="K21" s="326">
        <f t="shared" si="3"/>
        <v>3</v>
      </c>
      <c r="L21" s="327">
        <v>8764043.5055058207</v>
      </c>
      <c r="M21" s="690"/>
      <c r="N21" s="329" t="s">
        <v>824</v>
      </c>
      <c r="O21" s="340" t="s">
        <v>825</v>
      </c>
      <c r="P21" s="331"/>
      <c r="Q21" s="332"/>
      <c r="R21" s="342" t="s">
        <v>821</v>
      </c>
      <c r="S21" s="342" t="s">
        <v>822</v>
      </c>
      <c r="T21" s="334">
        <v>1</v>
      </c>
      <c r="U21" s="334">
        <v>1</v>
      </c>
      <c r="V21" s="334">
        <v>1</v>
      </c>
      <c r="W21" s="335">
        <f t="shared" si="8"/>
        <v>3</v>
      </c>
      <c r="X21" s="334">
        <v>1</v>
      </c>
      <c r="Y21" s="334">
        <v>1</v>
      </c>
      <c r="Z21" s="334">
        <v>1</v>
      </c>
      <c r="AA21" s="335">
        <f t="shared" si="4"/>
        <v>3</v>
      </c>
      <c r="AB21" s="334">
        <v>1</v>
      </c>
      <c r="AC21" s="334">
        <v>1</v>
      </c>
      <c r="AD21" s="334">
        <v>1</v>
      </c>
      <c r="AE21" s="335">
        <f t="shared" si="5"/>
        <v>3</v>
      </c>
      <c r="AF21" s="334">
        <v>1</v>
      </c>
      <c r="AG21" s="334">
        <v>1</v>
      </c>
      <c r="AH21" s="334">
        <v>1</v>
      </c>
      <c r="AI21" s="335">
        <f t="shared" si="6"/>
        <v>3</v>
      </c>
      <c r="AJ21" s="335">
        <f t="shared" si="9"/>
        <v>12</v>
      </c>
    </row>
    <row r="22" spans="1:36" ht="96" customHeight="1" thickBot="1" x14ac:dyDescent="0.25">
      <c r="A22" s="685" t="s">
        <v>826</v>
      </c>
      <c r="B22" s="337" t="s">
        <v>827</v>
      </c>
      <c r="C22" s="337" t="s">
        <v>828</v>
      </c>
      <c r="D22" s="338" t="s">
        <v>83</v>
      </c>
      <c r="E22" s="326">
        <f t="shared" si="7"/>
        <v>12</v>
      </c>
      <c r="F22" s="339" t="s">
        <v>84</v>
      </c>
      <c r="G22" s="340" t="s">
        <v>829</v>
      </c>
      <c r="H22" s="326">
        <f t="shared" si="0"/>
        <v>3</v>
      </c>
      <c r="I22" s="326">
        <f t="shared" si="1"/>
        <v>3</v>
      </c>
      <c r="J22" s="326">
        <f t="shared" si="2"/>
        <v>3</v>
      </c>
      <c r="K22" s="326">
        <f t="shared" si="3"/>
        <v>3</v>
      </c>
      <c r="L22" s="327">
        <v>8269677.137094724</v>
      </c>
      <c r="M22" s="328" t="s">
        <v>830</v>
      </c>
      <c r="N22" s="328" t="s">
        <v>831</v>
      </c>
      <c r="O22" s="340" t="s">
        <v>832</v>
      </c>
      <c r="P22" s="331"/>
      <c r="Q22" s="332"/>
      <c r="R22" s="342" t="s">
        <v>827</v>
      </c>
      <c r="S22" s="342" t="s">
        <v>828</v>
      </c>
      <c r="T22" s="334">
        <v>1</v>
      </c>
      <c r="U22" s="334">
        <v>1</v>
      </c>
      <c r="V22" s="334">
        <v>1</v>
      </c>
      <c r="W22" s="335">
        <f t="shared" si="8"/>
        <v>3</v>
      </c>
      <c r="X22" s="334">
        <v>1</v>
      </c>
      <c r="Y22" s="334">
        <v>1</v>
      </c>
      <c r="Z22" s="334">
        <v>1</v>
      </c>
      <c r="AA22" s="335">
        <f t="shared" si="4"/>
        <v>3</v>
      </c>
      <c r="AB22" s="334">
        <v>1</v>
      </c>
      <c r="AC22" s="334">
        <v>1</v>
      </c>
      <c r="AD22" s="334">
        <v>1</v>
      </c>
      <c r="AE22" s="335">
        <f t="shared" si="5"/>
        <v>3</v>
      </c>
      <c r="AF22" s="334">
        <v>1</v>
      </c>
      <c r="AG22" s="334">
        <v>1</v>
      </c>
      <c r="AH22" s="334">
        <v>1</v>
      </c>
      <c r="AI22" s="335">
        <f t="shared" si="6"/>
        <v>3</v>
      </c>
      <c r="AJ22" s="335">
        <f t="shared" si="9"/>
        <v>12</v>
      </c>
    </row>
    <row r="23" spans="1:36" ht="152.44999999999999" customHeight="1" thickBot="1" x14ac:dyDescent="0.25">
      <c r="A23" s="687"/>
      <c r="B23" s="343" t="s">
        <v>833</v>
      </c>
      <c r="C23" s="337" t="s">
        <v>834</v>
      </c>
      <c r="D23" s="338" t="s">
        <v>83</v>
      </c>
      <c r="E23" s="326">
        <f t="shared" si="7"/>
        <v>2</v>
      </c>
      <c r="F23" s="339" t="s">
        <v>84</v>
      </c>
      <c r="G23" s="340" t="s">
        <v>835</v>
      </c>
      <c r="H23" s="326">
        <f t="shared" si="0"/>
        <v>0</v>
      </c>
      <c r="I23" s="326">
        <f t="shared" si="1"/>
        <v>1</v>
      </c>
      <c r="J23" s="326">
        <f t="shared" si="2"/>
        <v>0</v>
      </c>
      <c r="K23" s="326">
        <f t="shared" si="3"/>
        <v>1</v>
      </c>
      <c r="L23" s="327">
        <v>8613405.4244275354</v>
      </c>
      <c r="M23" s="329" t="s">
        <v>836</v>
      </c>
      <c r="N23" s="329" t="s">
        <v>837</v>
      </c>
      <c r="O23" s="344" t="s">
        <v>838</v>
      </c>
      <c r="P23" s="331"/>
      <c r="Q23" s="332"/>
      <c r="R23" s="342" t="s">
        <v>833</v>
      </c>
      <c r="S23" s="342" t="s">
        <v>834</v>
      </c>
      <c r="T23" s="334">
        <v>0</v>
      </c>
      <c r="U23" s="334">
        <v>0</v>
      </c>
      <c r="V23" s="334">
        <v>0</v>
      </c>
      <c r="W23" s="335">
        <f t="shared" si="8"/>
        <v>0</v>
      </c>
      <c r="X23" s="334">
        <v>0</v>
      </c>
      <c r="Y23" s="334">
        <v>0</v>
      </c>
      <c r="Z23" s="334">
        <v>1</v>
      </c>
      <c r="AA23" s="335">
        <f t="shared" si="4"/>
        <v>1</v>
      </c>
      <c r="AB23" s="334">
        <v>0</v>
      </c>
      <c r="AC23" s="334">
        <v>0</v>
      </c>
      <c r="AD23" s="334">
        <v>0</v>
      </c>
      <c r="AE23" s="335">
        <f t="shared" si="5"/>
        <v>0</v>
      </c>
      <c r="AF23" s="334">
        <v>0</v>
      </c>
      <c r="AG23" s="334">
        <v>0</v>
      </c>
      <c r="AH23" s="334">
        <v>1</v>
      </c>
      <c r="AI23" s="335">
        <f t="shared" si="6"/>
        <v>1</v>
      </c>
      <c r="AJ23" s="335">
        <f t="shared" si="9"/>
        <v>2</v>
      </c>
    </row>
    <row r="24" spans="1:36" ht="154.9" customHeight="1" thickBot="1" x14ac:dyDescent="0.25">
      <c r="A24" s="345" t="s">
        <v>839</v>
      </c>
      <c r="B24" s="346" t="s">
        <v>840</v>
      </c>
      <c r="C24" s="347" t="s">
        <v>841</v>
      </c>
      <c r="D24" s="338" t="s">
        <v>83</v>
      </c>
      <c r="E24" s="326">
        <f t="shared" si="7"/>
        <v>12</v>
      </c>
      <c r="F24" s="339" t="s">
        <v>84</v>
      </c>
      <c r="G24" s="344" t="s">
        <v>842</v>
      </c>
      <c r="H24" s="326">
        <f t="shared" si="0"/>
        <v>3</v>
      </c>
      <c r="I24" s="326">
        <f t="shared" si="1"/>
        <v>3</v>
      </c>
      <c r="J24" s="326">
        <f t="shared" si="2"/>
        <v>3</v>
      </c>
      <c r="K24" s="326">
        <f t="shared" si="3"/>
        <v>3</v>
      </c>
      <c r="L24" s="327">
        <v>11026236.182792982</v>
      </c>
      <c r="M24" s="341" t="s">
        <v>843</v>
      </c>
      <c r="N24" s="348" t="s">
        <v>813</v>
      </c>
      <c r="O24" s="344" t="s">
        <v>844</v>
      </c>
      <c r="P24" s="331"/>
      <c r="Q24" s="332"/>
      <c r="R24" s="349" t="s">
        <v>840</v>
      </c>
      <c r="S24" s="349" t="s">
        <v>841</v>
      </c>
      <c r="T24" s="334">
        <v>1</v>
      </c>
      <c r="U24" s="334">
        <v>1</v>
      </c>
      <c r="V24" s="334">
        <v>1</v>
      </c>
      <c r="W24" s="335">
        <f t="shared" si="8"/>
        <v>3</v>
      </c>
      <c r="X24" s="334">
        <v>1</v>
      </c>
      <c r="Y24" s="334">
        <v>1</v>
      </c>
      <c r="Z24" s="334">
        <v>1</v>
      </c>
      <c r="AA24" s="335">
        <f t="shared" si="4"/>
        <v>3</v>
      </c>
      <c r="AB24" s="334">
        <v>1</v>
      </c>
      <c r="AC24" s="334">
        <v>1</v>
      </c>
      <c r="AD24" s="334">
        <v>1</v>
      </c>
      <c r="AE24" s="335">
        <f t="shared" si="5"/>
        <v>3</v>
      </c>
      <c r="AF24" s="334">
        <v>1</v>
      </c>
      <c r="AG24" s="334">
        <v>1</v>
      </c>
      <c r="AH24" s="334">
        <v>1</v>
      </c>
      <c r="AI24" s="335">
        <f t="shared" si="6"/>
        <v>3</v>
      </c>
      <c r="AJ24" s="335">
        <f t="shared" si="9"/>
        <v>12</v>
      </c>
    </row>
    <row r="25" spans="1:36" ht="127.5" customHeight="1" thickBot="1" x14ac:dyDescent="0.25">
      <c r="A25" s="345" t="s">
        <v>845</v>
      </c>
      <c r="B25" s="350" t="s">
        <v>846</v>
      </c>
      <c r="C25" s="351" t="s">
        <v>811</v>
      </c>
      <c r="D25" s="338" t="s">
        <v>83</v>
      </c>
      <c r="E25" s="326">
        <f t="shared" si="7"/>
        <v>12</v>
      </c>
      <c r="F25" s="352" t="s">
        <v>84</v>
      </c>
      <c r="G25" s="353" t="s">
        <v>847</v>
      </c>
      <c r="H25" s="326">
        <f t="shared" si="0"/>
        <v>3</v>
      </c>
      <c r="I25" s="326">
        <f t="shared" si="1"/>
        <v>3</v>
      </c>
      <c r="J25" s="326">
        <f t="shared" si="2"/>
        <v>3</v>
      </c>
      <c r="K25" s="326">
        <f t="shared" si="3"/>
        <v>3</v>
      </c>
      <c r="L25" s="327">
        <v>13915190.601848789</v>
      </c>
      <c r="M25" s="329" t="s">
        <v>848</v>
      </c>
      <c r="N25" s="354" t="s">
        <v>87</v>
      </c>
      <c r="O25" s="355" t="s">
        <v>849</v>
      </c>
      <c r="P25" s="331"/>
      <c r="Q25" s="332"/>
      <c r="R25" s="349" t="s">
        <v>846</v>
      </c>
      <c r="S25" s="349" t="s">
        <v>811</v>
      </c>
      <c r="T25" s="334">
        <v>1</v>
      </c>
      <c r="U25" s="334">
        <v>1</v>
      </c>
      <c r="V25" s="334">
        <v>1</v>
      </c>
      <c r="W25" s="335">
        <f t="shared" si="8"/>
        <v>3</v>
      </c>
      <c r="X25" s="334">
        <v>1</v>
      </c>
      <c r="Y25" s="334">
        <v>1</v>
      </c>
      <c r="Z25" s="334">
        <v>1</v>
      </c>
      <c r="AA25" s="335">
        <f t="shared" si="4"/>
        <v>3</v>
      </c>
      <c r="AB25" s="334">
        <v>1</v>
      </c>
      <c r="AC25" s="334">
        <v>1</v>
      </c>
      <c r="AD25" s="334">
        <v>1</v>
      </c>
      <c r="AE25" s="335">
        <f t="shared" si="5"/>
        <v>3</v>
      </c>
      <c r="AF25" s="334">
        <v>1</v>
      </c>
      <c r="AG25" s="334">
        <v>1</v>
      </c>
      <c r="AH25" s="334">
        <v>1</v>
      </c>
      <c r="AI25" s="335">
        <f t="shared" si="6"/>
        <v>3</v>
      </c>
      <c r="AJ25" s="335">
        <f t="shared" si="9"/>
        <v>12</v>
      </c>
    </row>
    <row r="26" spans="1:36" ht="87" customHeight="1" thickBot="1" x14ac:dyDescent="0.25">
      <c r="A26" s="355" t="s">
        <v>850</v>
      </c>
      <c r="B26" s="356" t="s">
        <v>851</v>
      </c>
      <c r="C26" s="351" t="s">
        <v>852</v>
      </c>
      <c r="D26" s="338" t="s">
        <v>158</v>
      </c>
      <c r="E26" s="357">
        <f t="shared" si="7"/>
        <v>1</v>
      </c>
      <c r="F26" s="358" t="s">
        <v>84</v>
      </c>
      <c r="G26" s="359" t="s">
        <v>853</v>
      </c>
      <c r="H26" s="357">
        <f t="shared" si="0"/>
        <v>1</v>
      </c>
      <c r="I26" s="357">
        <f t="shared" si="1"/>
        <v>1</v>
      </c>
      <c r="J26" s="357">
        <f t="shared" si="2"/>
        <v>1</v>
      </c>
      <c r="K26" s="357">
        <f t="shared" si="3"/>
        <v>1</v>
      </c>
      <c r="L26" s="327">
        <v>11224540.966149906</v>
      </c>
      <c r="M26" s="329" t="s">
        <v>854</v>
      </c>
      <c r="N26" s="360"/>
      <c r="O26" s="355" t="s">
        <v>855</v>
      </c>
      <c r="P26" s="331"/>
      <c r="Q26" s="332"/>
      <c r="R26" s="361" t="s">
        <v>851</v>
      </c>
      <c r="S26" s="349" t="s">
        <v>852</v>
      </c>
      <c r="T26" s="362">
        <v>1</v>
      </c>
      <c r="U26" s="362">
        <v>1</v>
      </c>
      <c r="V26" s="362">
        <v>1</v>
      </c>
      <c r="W26" s="363">
        <f>+IF($D26="Porcentaje",IF(AND(T26&lt;&gt;"",U26="",V26=""),T26,IF(AND(T26&lt;&gt;"",U26&lt;&gt;"",V26=""),U26,IF(AND(T26&lt;&gt;"",U26&lt;&gt;"",V26&lt;&gt;""),V26,0))),SUM(T26:V26))</f>
        <v>1</v>
      </c>
      <c r="X26" s="362">
        <v>1</v>
      </c>
      <c r="Y26" s="362">
        <v>1</v>
      </c>
      <c r="Z26" s="362">
        <v>1</v>
      </c>
      <c r="AA26" s="363">
        <f t="shared" si="4"/>
        <v>1</v>
      </c>
      <c r="AB26" s="362">
        <v>1</v>
      </c>
      <c r="AC26" s="362">
        <v>1</v>
      </c>
      <c r="AD26" s="362">
        <v>1</v>
      </c>
      <c r="AE26" s="363">
        <f t="shared" si="5"/>
        <v>1</v>
      </c>
      <c r="AF26" s="362">
        <v>1</v>
      </c>
      <c r="AG26" s="362">
        <v>1</v>
      </c>
      <c r="AH26" s="362">
        <v>1</v>
      </c>
      <c r="AI26" s="363">
        <f t="shared" si="6"/>
        <v>1</v>
      </c>
      <c r="AJ26" s="363">
        <f t="shared" si="9"/>
        <v>1</v>
      </c>
    </row>
    <row r="27" spans="1:36" s="213" customFormat="1" ht="63.75" customHeight="1" thickBot="1" x14ac:dyDescent="0.25">
      <c r="A27" s="682" t="s">
        <v>856</v>
      </c>
      <c r="B27" s="364" t="s">
        <v>857</v>
      </c>
      <c r="C27" s="365" t="s">
        <v>858</v>
      </c>
      <c r="D27" s="365" t="s">
        <v>158</v>
      </c>
      <c r="E27" s="357">
        <f t="shared" si="7"/>
        <v>1.0000000000000002</v>
      </c>
      <c r="F27" s="366" t="s">
        <v>84</v>
      </c>
      <c r="G27" s="367" t="s">
        <v>859</v>
      </c>
      <c r="H27" s="357">
        <f t="shared" si="0"/>
        <v>0.14230000000000001</v>
      </c>
      <c r="I27" s="357">
        <f t="shared" si="1"/>
        <v>0.5232</v>
      </c>
      <c r="J27" s="357">
        <f t="shared" si="2"/>
        <v>0.85410000000000008</v>
      </c>
      <c r="K27" s="357">
        <f t="shared" si="3"/>
        <v>1.0000000000000002</v>
      </c>
      <c r="L27" s="327">
        <v>20596375.88619734</v>
      </c>
      <c r="M27" s="365" t="s">
        <v>860</v>
      </c>
      <c r="N27" s="365" t="s">
        <v>861</v>
      </c>
      <c r="O27" s="367" t="s">
        <v>862</v>
      </c>
      <c r="P27" s="331"/>
      <c r="Q27" s="332"/>
      <c r="R27" s="365" t="s">
        <v>857</v>
      </c>
      <c r="S27" s="365" t="s">
        <v>858</v>
      </c>
      <c r="T27" s="362">
        <v>4.2999999999999997E-2</v>
      </c>
      <c r="U27" s="362">
        <v>9.4E-2</v>
      </c>
      <c r="V27" s="362">
        <v>0.14230000000000001</v>
      </c>
      <c r="W27" s="363">
        <f>+IF($D27="Porcentaje",IF(AND(T27&lt;&gt;"",U27="",V27=""),T27,IF(AND(T27&lt;&gt;"",U27&lt;&gt;"",V27=""),U27,IF(AND(T27&lt;&gt;"",U27&lt;&gt;"",V27&lt;&gt;""),V27,0))),SUM(T27:V27))</f>
        <v>0.14230000000000001</v>
      </c>
      <c r="X27" s="362">
        <v>0.27639999999999998</v>
      </c>
      <c r="Y27" s="362">
        <v>0.39979999999999999</v>
      </c>
      <c r="Z27" s="362">
        <v>0.5232</v>
      </c>
      <c r="AA27" s="363">
        <f t="shared" si="4"/>
        <v>0.5232</v>
      </c>
      <c r="AB27" s="362">
        <v>0.65490000000000004</v>
      </c>
      <c r="AC27" s="362">
        <v>0.75570000000000004</v>
      </c>
      <c r="AD27" s="362">
        <v>0.85410000000000008</v>
      </c>
      <c r="AE27" s="363">
        <f t="shared" si="5"/>
        <v>0.85410000000000008</v>
      </c>
      <c r="AF27" s="362">
        <v>0.90510000000000013</v>
      </c>
      <c r="AG27" s="362">
        <v>0.95730000000000015</v>
      </c>
      <c r="AH27" s="362">
        <v>1.0000000000000002</v>
      </c>
      <c r="AI27" s="363">
        <f t="shared" si="6"/>
        <v>1.0000000000000002</v>
      </c>
      <c r="AJ27" s="363">
        <f t="shared" si="9"/>
        <v>1.0000000000000002</v>
      </c>
    </row>
    <row r="28" spans="1:36" s="213" customFormat="1" ht="69.75" customHeight="1" thickBot="1" x14ac:dyDescent="0.25">
      <c r="A28" s="683"/>
      <c r="B28" s="364" t="s">
        <v>863</v>
      </c>
      <c r="C28" s="365" t="s">
        <v>864</v>
      </c>
      <c r="D28" s="365" t="s">
        <v>158</v>
      </c>
      <c r="E28" s="357">
        <f t="shared" si="7"/>
        <v>1</v>
      </c>
      <c r="F28" s="366" t="s">
        <v>84</v>
      </c>
      <c r="G28" s="367" t="s">
        <v>865</v>
      </c>
      <c r="H28" s="357">
        <f t="shared" si="0"/>
        <v>0.1489</v>
      </c>
      <c r="I28" s="357">
        <f t="shared" si="1"/>
        <v>0.48129999999999995</v>
      </c>
      <c r="J28" s="357">
        <f t="shared" si="2"/>
        <v>0.8377</v>
      </c>
      <c r="K28" s="357">
        <f t="shared" si="3"/>
        <v>1</v>
      </c>
      <c r="L28" s="327">
        <v>13730917.257464848</v>
      </c>
      <c r="M28" s="365" t="s">
        <v>860</v>
      </c>
      <c r="N28" s="365" t="s">
        <v>861</v>
      </c>
      <c r="O28" s="367" t="s">
        <v>862</v>
      </c>
      <c r="P28" s="331"/>
      <c r="Q28" s="332"/>
      <c r="R28" s="365" t="s">
        <v>863</v>
      </c>
      <c r="S28" s="365" t="s">
        <v>864</v>
      </c>
      <c r="T28" s="362">
        <v>4.5199999999999997E-2</v>
      </c>
      <c r="U28" s="362">
        <v>0.1037</v>
      </c>
      <c r="V28" s="362">
        <v>0.1489</v>
      </c>
      <c r="W28" s="363">
        <f>+IF($D28="Porcentaje",IF(AND(T28&lt;&gt;"",U28="",V28=""),T28,IF(AND(T28&lt;&gt;"",U28&lt;&gt;"",V28=""),U28,IF(AND(T28&lt;&gt;"",U28&lt;&gt;"",V28&lt;&gt;""),V28,0))),SUM(T28:V28))</f>
        <v>0.1489</v>
      </c>
      <c r="X28" s="362">
        <v>0.2792</v>
      </c>
      <c r="Y28" s="362">
        <v>0.36959999999999998</v>
      </c>
      <c r="Z28" s="362">
        <v>0.48129999999999995</v>
      </c>
      <c r="AA28" s="363">
        <f t="shared" si="4"/>
        <v>0.48129999999999995</v>
      </c>
      <c r="AB28" s="362">
        <v>0.60899999999999999</v>
      </c>
      <c r="AC28" s="362">
        <v>0.72599999999999998</v>
      </c>
      <c r="AD28" s="362">
        <v>0.8377</v>
      </c>
      <c r="AE28" s="363">
        <f t="shared" si="5"/>
        <v>0.8377</v>
      </c>
      <c r="AF28" s="362">
        <v>0.89359999999999995</v>
      </c>
      <c r="AG28" s="362">
        <v>0.93879999999999997</v>
      </c>
      <c r="AH28" s="362">
        <v>1</v>
      </c>
      <c r="AI28" s="363">
        <f t="shared" si="6"/>
        <v>1</v>
      </c>
      <c r="AJ28" s="363">
        <f t="shared" si="9"/>
        <v>1</v>
      </c>
    </row>
    <row r="29" spans="1:36" s="213" customFormat="1" x14ac:dyDescent="0.2">
      <c r="E29" s="368"/>
      <c r="H29" s="368"/>
      <c r="I29" s="368"/>
      <c r="J29" s="368"/>
      <c r="K29" s="368"/>
      <c r="L29" s="369"/>
      <c r="Q29" s="214"/>
      <c r="T29" s="368"/>
      <c r="U29" s="368"/>
      <c r="V29" s="368"/>
      <c r="W29" s="368"/>
      <c r="X29" s="368"/>
      <c r="Y29" s="368"/>
      <c r="Z29" s="368"/>
      <c r="AA29" s="368"/>
      <c r="AB29" s="368"/>
      <c r="AC29" s="368"/>
      <c r="AD29" s="368"/>
      <c r="AE29" s="368"/>
      <c r="AF29" s="368"/>
      <c r="AG29" s="368"/>
      <c r="AH29" s="368"/>
      <c r="AI29" s="368"/>
      <c r="AJ29" s="368"/>
    </row>
    <row r="30" spans="1:36" s="213" customFormat="1" x14ac:dyDescent="0.2">
      <c r="E30" s="368"/>
      <c r="H30" s="368"/>
      <c r="I30" s="368"/>
      <c r="J30" s="368"/>
      <c r="K30" s="368"/>
      <c r="L30" s="370"/>
      <c r="Q30" s="214"/>
      <c r="T30" s="368"/>
      <c r="U30" s="368"/>
      <c r="V30" s="368"/>
      <c r="W30" s="368"/>
      <c r="X30" s="368"/>
      <c r="Y30" s="368"/>
      <c r="Z30" s="368"/>
      <c r="AA30" s="368"/>
      <c r="AB30" s="368"/>
      <c r="AC30" s="368"/>
      <c r="AD30" s="368"/>
      <c r="AE30" s="368"/>
      <c r="AF30" s="368"/>
      <c r="AG30" s="368"/>
      <c r="AH30" s="368"/>
      <c r="AI30" s="368"/>
      <c r="AJ30" s="368"/>
    </row>
    <row r="31" spans="1:36" s="213" customFormat="1" x14ac:dyDescent="0.2">
      <c r="E31" s="368"/>
      <c r="H31" s="368"/>
      <c r="I31" s="368"/>
      <c r="J31" s="368"/>
      <c r="K31" s="368"/>
      <c r="L31" s="368"/>
      <c r="Q31" s="214"/>
      <c r="T31" s="368"/>
      <c r="U31" s="368"/>
      <c r="V31" s="368"/>
      <c r="W31" s="368"/>
      <c r="X31" s="368"/>
      <c r="Y31" s="368"/>
      <c r="Z31" s="368"/>
      <c r="AA31" s="368"/>
      <c r="AB31" s="368"/>
      <c r="AC31" s="368"/>
      <c r="AD31" s="368"/>
      <c r="AE31" s="368"/>
      <c r="AF31" s="368"/>
      <c r="AG31" s="368"/>
      <c r="AH31" s="368"/>
      <c r="AI31" s="368"/>
      <c r="AJ31" s="368"/>
    </row>
    <row r="32" spans="1:36" s="213" customFormat="1" x14ac:dyDescent="0.2">
      <c r="E32" s="368"/>
      <c r="H32" s="368"/>
      <c r="I32" s="368"/>
      <c r="J32" s="368"/>
      <c r="K32" s="368"/>
      <c r="L32" s="368"/>
      <c r="Q32" s="214"/>
      <c r="T32" s="368"/>
      <c r="U32" s="368"/>
      <c r="V32" s="368"/>
      <c r="W32" s="368"/>
      <c r="X32" s="368"/>
      <c r="Y32" s="368"/>
      <c r="Z32" s="368"/>
      <c r="AA32" s="368"/>
      <c r="AB32" s="368"/>
      <c r="AC32" s="368"/>
      <c r="AD32" s="368"/>
      <c r="AE32" s="368"/>
      <c r="AF32" s="368"/>
      <c r="AG32" s="368"/>
      <c r="AH32" s="368"/>
      <c r="AI32" s="368"/>
      <c r="AJ32" s="368"/>
    </row>
    <row r="33" spans="5:36" s="213" customFormat="1" x14ac:dyDescent="0.2">
      <c r="E33" s="368"/>
      <c r="H33" s="368"/>
      <c r="I33" s="368"/>
      <c r="J33" s="368"/>
      <c r="K33" s="368"/>
      <c r="L33" s="368"/>
      <c r="Q33" s="214"/>
      <c r="T33" s="368"/>
      <c r="U33" s="368"/>
      <c r="V33" s="368"/>
      <c r="W33" s="368"/>
      <c r="X33" s="368"/>
      <c r="Y33" s="368"/>
      <c r="Z33" s="368"/>
      <c r="AA33" s="368"/>
      <c r="AB33" s="368"/>
      <c r="AC33" s="368"/>
      <c r="AD33" s="368"/>
      <c r="AE33" s="368"/>
      <c r="AF33" s="368"/>
      <c r="AG33" s="368"/>
      <c r="AH33" s="368"/>
      <c r="AI33" s="368"/>
      <c r="AJ33" s="368"/>
    </row>
    <row r="34" spans="5:36" s="213" customFormat="1" x14ac:dyDescent="0.2">
      <c r="E34" s="368"/>
      <c r="H34" s="368"/>
      <c r="I34" s="368"/>
      <c r="J34" s="368"/>
      <c r="K34" s="368"/>
      <c r="L34" s="368"/>
      <c r="Q34" s="214"/>
      <c r="T34" s="368"/>
      <c r="U34" s="368"/>
      <c r="V34" s="368"/>
      <c r="W34" s="368"/>
      <c r="X34" s="368"/>
      <c r="Y34" s="368"/>
      <c r="Z34" s="368"/>
      <c r="AA34" s="368"/>
      <c r="AB34" s="368"/>
      <c r="AC34" s="368"/>
      <c r="AD34" s="368"/>
      <c r="AE34" s="368"/>
      <c r="AF34" s="368"/>
      <c r="AG34" s="368"/>
      <c r="AH34" s="368"/>
      <c r="AI34" s="368"/>
      <c r="AJ34" s="368"/>
    </row>
  </sheetData>
  <mergeCells count="28">
    <mergeCell ref="A27:A28"/>
    <mergeCell ref="O15:O16"/>
    <mergeCell ref="P15:P16"/>
    <mergeCell ref="R15:S15"/>
    <mergeCell ref="T15:W15"/>
    <mergeCell ref="A19:A21"/>
    <mergeCell ref="M19:M21"/>
    <mergeCell ref="A22:A23"/>
    <mergeCell ref="A11:P12"/>
    <mergeCell ref="A13:P14"/>
    <mergeCell ref="R13:AJ14"/>
    <mergeCell ref="A15:A16"/>
    <mergeCell ref="B15:F15"/>
    <mergeCell ref="G15:G16"/>
    <mergeCell ref="H15:K15"/>
    <mergeCell ref="L15:L16"/>
    <mergeCell ref="M15:M16"/>
    <mergeCell ref="N15:N16"/>
    <mergeCell ref="AF15:AI15"/>
    <mergeCell ref="AJ15:AJ16"/>
    <mergeCell ref="X15:AA15"/>
    <mergeCell ref="AB15:AE15"/>
    <mergeCell ref="A10:P10"/>
    <mergeCell ref="A7:P7"/>
    <mergeCell ref="A8:E8"/>
    <mergeCell ref="F8:J8"/>
    <mergeCell ref="K8:P8"/>
    <mergeCell ref="A9:P9"/>
  </mergeCells>
  <dataValidations count="2">
    <dataValidation type="list" allowBlank="1" showInputMessage="1" showErrorMessage="1" sqref="D17:D28" xr:uid="{C62F90F2-0CDE-4FA2-A03B-2008ECAF8AA5}">
      <formula1>"Unidad,Porcentaje,Monetario"</formula1>
    </dataValidation>
    <dataValidation type="list" allowBlank="1" showInputMessage="1" showErrorMessage="1" sqref="F17:F28" xr:uid="{459B7F24-2261-409A-9245-98478089986B}">
      <formula1>"A,B,C"</formula1>
    </dataValidation>
  </dataValidations>
  <printOptions horizontalCentered="1" verticalCentered="1"/>
  <pageMargins left="3.937007874015748E-2" right="3.937007874015748E-2" top="0.74803149606299213" bottom="0.74803149606299213" header="0.31496062992125984" footer="0.31496062992125984"/>
  <pageSetup paperSize="5" scale="4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0B67-3A1D-4D53-9FA9-FC18B061BF77}">
  <sheetPr codeName="Hoja8"/>
  <dimension ref="A2:AJ42"/>
  <sheetViews>
    <sheetView showGridLines="0" workbookViewId="0"/>
  </sheetViews>
  <sheetFormatPr baseColWidth="10" defaultRowHeight="12.75" x14ac:dyDescent="0.2"/>
  <cols>
    <col min="1" max="1" width="32" style="384" customWidth="1"/>
    <col min="2" max="2" width="26.140625" style="394" customWidth="1"/>
    <col min="3" max="3" width="16.5703125" style="384" customWidth="1"/>
    <col min="4" max="5" width="12.140625" style="384" customWidth="1"/>
    <col min="6" max="6" width="9.28515625" style="384" customWidth="1"/>
    <col min="7" max="7" width="41.5703125" style="394" customWidth="1"/>
    <col min="8" max="11" width="10.7109375" style="384" bestFit="1" customWidth="1"/>
    <col min="12" max="12" width="20" style="394" bestFit="1" customWidth="1"/>
    <col min="13" max="13" width="35" style="395" customWidth="1"/>
    <col min="14" max="14" width="25.28515625" style="395" customWidth="1"/>
    <col min="15" max="15" width="37.42578125" style="384" customWidth="1"/>
    <col min="16" max="16" width="25.28515625" style="384" customWidth="1"/>
    <col min="17" max="17" width="11.42578125" style="384" customWidth="1"/>
    <col min="18" max="18" width="22.5703125" style="384" customWidth="1"/>
    <col min="19" max="21" width="13.5703125" style="384" bestFit="1" customWidth="1"/>
    <col min="22" max="22" width="11.42578125" style="384" customWidth="1"/>
    <col min="23" max="16384" width="11.42578125" style="384"/>
  </cols>
  <sheetData>
    <row r="2" spans="1:36" x14ac:dyDescent="0.2">
      <c r="A2" s="201"/>
      <c r="B2" s="202"/>
      <c r="C2" s="201"/>
      <c r="D2" s="201"/>
      <c r="E2" s="201"/>
      <c r="F2" s="201"/>
      <c r="G2" s="202"/>
      <c r="H2" s="201"/>
      <c r="I2" s="201"/>
      <c r="J2" s="201"/>
      <c r="K2" s="201"/>
      <c r="L2" s="202"/>
      <c r="M2" s="383"/>
      <c r="N2" s="383"/>
      <c r="O2" s="201"/>
      <c r="P2" s="201"/>
    </row>
    <row r="3" spans="1:36" x14ac:dyDescent="0.2">
      <c r="A3" s="201"/>
      <c r="B3" s="202"/>
      <c r="C3" s="201"/>
      <c r="D3" s="201"/>
      <c r="E3" s="201"/>
      <c r="F3" s="201"/>
      <c r="G3" s="202"/>
      <c r="H3" s="201"/>
      <c r="I3" s="201"/>
      <c r="J3" s="201"/>
      <c r="K3" s="201"/>
      <c r="L3" s="202"/>
      <c r="M3" s="383"/>
      <c r="N3" s="383"/>
      <c r="O3" s="201"/>
      <c r="P3" s="201"/>
    </row>
    <row r="4" spans="1:36" x14ac:dyDescent="0.2">
      <c r="A4" s="201"/>
      <c r="B4" s="202"/>
      <c r="C4" s="201"/>
      <c r="D4" s="201"/>
      <c r="E4" s="201"/>
      <c r="F4" s="201"/>
      <c r="G4" s="202"/>
      <c r="H4" s="201"/>
      <c r="I4" s="201"/>
      <c r="J4" s="201"/>
      <c r="K4" s="201"/>
      <c r="L4" s="202"/>
      <c r="M4" s="383"/>
      <c r="N4" s="383"/>
      <c r="O4" s="201"/>
      <c r="P4" s="201"/>
    </row>
    <row r="5" spans="1:36" ht="13.5" thickBot="1" x14ac:dyDescent="0.25">
      <c r="A5" s="201"/>
      <c r="B5" s="202"/>
      <c r="C5" s="201"/>
      <c r="D5" s="201"/>
      <c r="E5" s="201"/>
      <c r="F5" s="201"/>
      <c r="G5" s="202"/>
      <c r="H5" s="201"/>
      <c r="I5" s="201"/>
      <c r="J5" s="201"/>
      <c r="K5" s="201"/>
      <c r="L5" s="202"/>
      <c r="M5" s="383"/>
      <c r="N5" s="383"/>
      <c r="O5" s="201"/>
      <c r="P5" s="201"/>
    </row>
    <row r="6" spans="1:36" ht="16.5" thickBot="1" x14ac:dyDescent="0.25">
      <c r="A6" s="692" t="s">
        <v>32</v>
      </c>
      <c r="B6" s="692"/>
      <c r="C6" s="692"/>
      <c r="D6" s="692"/>
      <c r="E6" s="692"/>
      <c r="F6" s="692"/>
      <c r="G6" s="692"/>
      <c r="H6" s="692"/>
      <c r="I6" s="692"/>
      <c r="J6" s="692"/>
      <c r="K6" s="692"/>
      <c r="L6" s="692"/>
      <c r="M6" s="692"/>
      <c r="N6" s="692"/>
      <c r="O6" s="692"/>
      <c r="P6" s="692"/>
    </row>
    <row r="7" spans="1:36" ht="88.5" customHeight="1" thickBot="1" x14ac:dyDescent="0.25">
      <c r="A7" s="693" t="s">
        <v>554</v>
      </c>
      <c r="B7" s="693"/>
      <c r="C7" s="693"/>
      <c r="D7" s="693"/>
      <c r="E7" s="693"/>
      <c r="F7" s="693" t="s">
        <v>555</v>
      </c>
      <c r="G7" s="693"/>
      <c r="H7" s="693"/>
      <c r="I7" s="693"/>
      <c r="J7" s="693"/>
      <c r="K7" s="694" t="s">
        <v>556</v>
      </c>
      <c r="L7" s="694"/>
      <c r="M7" s="694"/>
      <c r="N7" s="694"/>
      <c r="O7" s="694"/>
      <c r="P7" s="694"/>
    </row>
    <row r="8" spans="1:36" ht="24" thickBot="1" x14ac:dyDescent="0.25">
      <c r="A8" s="695" t="s">
        <v>36</v>
      </c>
      <c r="B8" s="695"/>
      <c r="C8" s="695"/>
      <c r="D8" s="695"/>
      <c r="E8" s="695"/>
      <c r="F8" s="695"/>
      <c r="G8" s="695"/>
      <c r="H8" s="695"/>
      <c r="I8" s="695"/>
      <c r="J8" s="695"/>
      <c r="K8" s="695"/>
      <c r="L8" s="695"/>
      <c r="M8" s="695"/>
      <c r="N8" s="695"/>
      <c r="O8" s="695"/>
      <c r="P8" s="695"/>
    </row>
    <row r="9" spans="1:36" ht="13.5" thickBot="1" x14ac:dyDescent="0.25">
      <c r="A9" s="691" t="s">
        <v>888</v>
      </c>
      <c r="B9" s="691"/>
      <c r="C9" s="691"/>
      <c r="D9" s="691"/>
      <c r="E9" s="691"/>
      <c r="F9" s="691"/>
      <c r="G9" s="691"/>
      <c r="H9" s="691"/>
      <c r="I9" s="691"/>
      <c r="J9" s="691"/>
      <c r="K9" s="691"/>
      <c r="L9" s="691"/>
      <c r="M9" s="691"/>
      <c r="N9" s="691"/>
      <c r="O9" s="691"/>
      <c r="P9" s="691"/>
    </row>
    <row r="10" spans="1:36" ht="13.5" thickBot="1" x14ac:dyDescent="0.25">
      <c r="A10" s="696" t="s">
        <v>38</v>
      </c>
      <c r="B10" s="696"/>
      <c r="C10" s="696"/>
      <c r="D10" s="696"/>
      <c r="E10" s="696"/>
      <c r="F10" s="696"/>
      <c r="G10" s="696"/>
      <c r="H10" s="696"/>
      <c r="I10" s="696"/>
      <c r="J10" s="696"/>
      <c r="K10" s="696"/>
      <c r="L10" s="696"/>
      <c r="M10" s="696"/>
      <c r="N10" s="696"/>
      <c r="O10" s="696"/>
      <c r="P10" s="696"/>
    </row>
    <row r="11" spans="1:36" ht="13.5" thickBot="1" x14ac:dyDescent="0.25">
      <c r="A11" s="696"/>
      <c r="B11" s="696"/>
      <c r="C11" s="696"/>
      <c r="D11" s="696"/>
      <c r="E11" s="696"/>
      <c r="F11" s="696"/>
      <c r="G11" s="696"/>
      <c r="H11" s="696"/>
      <c r="I11" s="696"/>
      <c r="J11" s="696"/>
      <c r="K11" s="696"/>
      <c r="L11" s="696"/>
      <c r="M11" s="696"/>
      <c r="N11" s="696"/>
      <c r="O11" s="696"/>
      <c r="P11" s="696"/>
    </row>
    <row r="12" spans="1:36" ht="13.5" thickBot="1" x14ac:dyDescent="0.25">
      <c r="A12" s="696" t="s">
        <v>557</v>
      </c>
      <c r="B12" s="696"/>
      <c r="C12" s="696"/>
      <c r="D12" s="696"/>
      <c r="E12" s="696"/>
      <c r="F12" s="696"/>
      <c r="G12" s="696"/>
      <c r="H12" s="696"/>
      <c r="I12" s="696"/>
      <c r="J12" s="696"/>
      <c r="K12" s="696"/>
      <c r="L12" s="696"/>
      <c r="M12" s="696"/>
      <c r="N12" s="696"/>
      <c r="O12" s="696"/>
      <c r="P12" s="696"/>
    </row>
    <row r="13" spans="1:36" ht="9" customHeight="1" thickBot="1" x14ac:dyDescent="0.25">
      <c r="A13" s="696"/>
      <c r="B13" s="696"/>
      <c r="C13" s="696"/>
      <c r="D13" s="696"/>
      <c r="E13" s="696"/>
      <c r="F13" s="696"/>
      <c r="G13" s="696"/>
      <c r="H13" s="696"/>
      <c r="I13" s="696"/>
      <c r="J13" s="696"/>
      <c r="K13" s="696"/>
      <c r="L13" s="696"/>
      <c r="M13" s="696"/>
      <c r="N13" s="696"/>
      <c r="O13" s="696"/>
      <c r="P13" s="696"/>
      <c r="R13" s="697" t="s">
        <v>558</v>
      </c>
      <c r="S13" s="697"/>
      <c r="T13" s="697"/>
      <c r="U13" s="697"/>
      <c r="V13" s="697"/>
      <c r="W13" s="697"/>
      <c r="X13" s="697"/>
      <c r="Y13" s="697"/>
      <c r="Z13" s="697"/>
      <c r="AA13" s="697"/>
      <c r="AB13" s="697"/>
      <c r="AC13" s="697"/>
      <c r="AD13" s="697"/>
      <c r="AE13" s="697"/>
      <c r="AF13" s="697"/>
      <c r="AG13" s="697"/>
      <c r="AH13" s="697"/>
      <c r="AI13" s="697"/>
      <c r="AJ13" s="697"/>
    </row>
    <row r="14" spans="1:36" ht="21.75" customHeight="1" thickBot="1" x14ac:dyDescent="0.25">
      <c r="A14" s="698" t="s">
        <v>41</v>
      </c>
      <c r="B14" s="698" t="s">
        <v>42</v>
      </c>
      <c r="C14" s="698"/>
      <c r="D14" s="698"/>
      <c r="E14" s="698"/>
      <c r="F14" s="698"/>
      <c r="G14" s="698" t="s">
        <v>43</v>
      </c>
      <c r="H14" s="699" t="s">
        <v>44</v>
      </c>
      <c r="I14" s="699"/>
      <c r="J14" s="699"/>
      <c r="K14" s="699"/>
      <c r="L14" s="699" t="s">
        <v>45</v>
      </c>
      <c r="M14" s="699" t="s">
        <v>46</v>
      </c>
      <c r="N14" s="699" t="s">
        <v>47</v>
      </c>
      <c r="O14" s="698" t="s">
        <v>48</v>
      </c>
      <c r="P14" s="698" t="s">
        <v>49</v>
      </c>
      <c r="R14" s="702" t="s">
        <v>42</v>
      </c>
      <c r="S14" s="702"/>
      <c r="T14" s="700" t="s">
        <v>50</v>
      </c>
      <c r="U14" s="700"/>
      <c r="V14" s="700"/>
      <c r="W14" s="700"/>
      <c r="X14" s="700" t="s">
        <v>51</v>
      </c>
      <c r="Y14" s="700"/>
      <c r="Z14" s="700"/>
      <c r="AA14" s="700"/>
      <c r="AB14" s="700" t="s">
        <v>52</v>
      </c>
      <c r="AC14" s="700"/>
      <c r="AD14" s="700"/>
      <c r="AE14" s="700"/>
      <c r="AF14" s="700" t="s">
        <v>53</v>
      </c>
      <c r="AG14" s="700"/>
      <c r="AH14" s="700"/>
      <c r="AI14" s="700"/>
      <c r="AJ14" s="701" t="s">
        <v>54</v>
      </c>
    </row>
    <row r="15" spans="1:36" ht="26.25" thickBot="1" x14ac:dyDescent="0.25">
      <c r="A15" s="698"/>
      <c r="B15" s="385" t="s">
        <v>55</v>
      </c>
      <c r="C15" s="203" t="s">
        <v>56</v>
      </c>
      <c r="D15" s="203" t="s">
        <v>57</v>
      </c>
      <c r="E15" s="386" t="s">
        <v>58</v>
      </c>
      <c r="F15" s="203" t="s">
        <v>59</v>
      </c>
      <c r="G15" s="698"/>
      <c r="H15" s="386" t="s">
        <v>60</v>
      </c>
      <c r="I15" s="386" t="s">
        <v>61</v>
      </c>
      <c r="J15" s="386" t="s">
        <v>62</v>
      </c>
      <c r="K15" s="386" t="s">
        <v>63</v>
      </c>
      <c r="L15" s="699"/>
      <c r="M15" s="699"/>
      <c r="N15" s="699"/>
      <c r="O15" s="698"/>
      <c r="P15" s="698"/>
      <c r="R15" s="203" t="s">
        <v>55</v>
      </c>
      <c r="S15" s="203" t="s">
        <v>56</v>
      </c>
      <c r="T15" s="205" t="s">
        <v>64</v>
      </c>
      <c r="U15" s="205" t="s">
        <v>65</v>
      </c>
      <c r="V15" s="205" t="s">
        <v>66</v>
      </c>
      <c r="W15" s="206" t="s">
        <v>67</v>
      </c>
      <c r="X15" s="204" t="s">
        <v>68</v>
      </c>
      <c r="Y15" s="204" t="s">
        <v>69</v>
      </c>
      <c r="Z15" s="204" t="s">
        <v>70</v>
      </c>
      <c r="AA15" s="204" t="s">
        <v>71</v>
      </c>
      <c r="AB15" s="204" t="s">
        <v>72</v>
      </c>
      <c r="AC15" s="204" t="s">
        <v>73</v>
      </c>
      <c r="AD15" s="204" t="s">
        <v>74</v>
      </c>
      <c r="AE15" s="204" t="s">
        <v>75</v>
      </c>
      <c r="AF15" s="204" t="s">
        <v>76</v>
      </c>
      <c r="AG15" s="204" t="s">
        <v>77</v>
      </c>
      <c r="AH15" s="204" t="s">
        <v>78</v>
      </c>
      <c r="AI15" s="204" t="s">
        <v>79</v>
      </c>
      <c r="AJ15" s="701"/>
    </row>
    <row r="16" spans="1:36" ht="75" customHeight="1" thickBot="1" x14ac:dyDescent="0.25">
      <c r="A16" s="703" t="s">
        <v>949</v>
      </c>
      <c r="B16" s="704" t="s">
        <v>559</v>
      </c>
      <c r="C16" s="207" t="s">
        <v>560</v>
      </c>
      <c r="D16" s="207" t="s">
        <v>83</v>
      </c>
      <c r="E16" s="209">
        <v>8</v>
      </c>
      <c r="F16" s="209" t="s">
        <v>84</v>
      </c>
      <c r="G16" s="705" t="s">
        <v>889</v>
      </c>
      <c r="H16" s="208">
        <v>2</v>
      </c>
      <c r="I16" s="208">
        <v>2</v>
      </c>
      <c r="J16" s="208">
        <v>2</v>
      </c>
      <c r="K16" s="208">
        <v>2</v>
      </c>
      <c r="L16" s="706">
        <v>3842012.5836594282</v>
      </c>
      <c r="M16" s="703" t="s">
        <v>890</v>
      </c>
      <c r="N16" s="708" t="s">
        <v>891</v>
      </c>
      <c r="O16" s="710" t="s">
        <v>892</v>
      </c>
      <c r="P16" s="711"/>
      <c r="R16" s="704" t="s">
        <v>559</v>
      </c>
      <c r="S16" s="207" t="s">
        <v>560</v>
      </c>
      <c r="T16" s="390">
        <v>0</v>
      </c>
      <c r="U16" s="390">
        <v>1</v>
      </c>
      <c r="V16" s="390">
        <v>1</v>
      </c>
      <c r="W16" s="391">
        <f t="shared" ref="W16:W28" si="0">+V16+U16+T16</f>
        <v>2</v>
      </c>
      <c r="X16" s="390">
        <v>0</v>
      </c>
      <c r="Y16" s="390">
        <v>1</v>
      </c>
      <c r="Z16" s="390">
        <v>1</v>
      </c>
      <c r="AA16" s="391">
        <f t="shared" ref="AA16:AA28" si="1">+Z16+Y16+X16</f>
        <v>2</v>
      </c>
      <c r="AB16" s="390">
        <v>1</v>
      </c>
      <c r="AC16" s="390">
        <v>1</v>
      </c>
      <c r="AD16" s="390">
        <v>0</v>
      </c>
      <c r="AE16" s="391">
        <f t="shared" ref="AE16:AE28" si="2">+AD16+AC16+AB16</f>
        <v>2</v>
      </c>
      <c r="AF16" s="390">
        <v>1</v>
      </c>
      <c r="AG16" s="390">
        <v>1</v>
      </c>
      <c r="AH16" s="390">
        <v>0</v>
      </c>
      <c r="AI16" s="391">
        <f t="shared" ref="AI16:AI28" si="3">+AH16+AG16+AF16</f>
        <v>2</v>
      </c>
      <c r="AJ16" s="391">
        <f t="shared" ref="AJ16:AJ28" si="4">+AI16+AE16+AA16+W16</f>
        <v>8</v>
      </c>
    </row>
    <row r="17" spans="1:36" ht="75" customHeight="1" thickBot="1" x14ac:dyDescent="0.25">
      <c r="A17" s="703"/>
      <c r="B17" s="704"/>
      <c r="C17" s="207" t="s">
        <v>565</v>
      </c>
      <c r="D17" s="207" t="s">
        <v>83</v>
      </c>
      <c r="E17" s="209">
        <v>200</v>
      </c>
      <c r="F17" s="209" t="s">
        <v>84</v>
      </c>
      <c r="G17" s="705"/>
      <c r="H17" s="208">
        <v>50</v>
      </c>
      <c r="I17" s="208">
        <v>50</v>
      </c>
      <c r="J17" s="208">
        <v>50</v>
      </c>
      <c r="K17" s="208">
        <v>50</v>
      </c>
      <c r="L17" s="706"/>
      <c r="M17" s="703"/>
      <c r="N17" s="708"/>
      <c r="O17" s="710"/>
      <c r="P17" s="711"/>
      <c r="R17" s="704"/>
      <c r="S17" s="207" t="s">
        <v>565</v>
      </c>
      <c r="T17" s="390">
        <v>0</v>
      </c>
      <c r="U17" s="390">
        <v>25</v>
      </c>
      <c r="V17" s="390">
        <v>25</v>
      </c>
      <c r="W17" s="391">
        <f t="shared" si="0"/>
        <v>50</v>
      </c>
      <c r="X17" s="390">
        <v>0</v>
      </c>
      <c r="Y17" s="390">
        <v>25</v>
      </c>
      <c r="Z17" s="390">
        <v>25</v>
      </c>
      <c r="AA17" s="391">
        <f t="shared" si="1"/>
        <v>50</v>
      </c>
      <c r="AB17" s="390">
        <v>25</v>
      </c>
      <c r="AC17" s="390">
        <v>25</v>
      </c>
      <c r="AD17" s="390">
        <v>0</v>
      </c>
      <c r="AE17" s="391">
        <f t="shared" si="2"/>
        <v>50</v>
      </c>
      <c r="AF17" s="390">
        <v>25</v>
      </c>
      <c r="AG17" s="390">
        <v>25</v>
      </c>
      <c r="AH17" s="390">
        <v>0</v>
      </c>
      <c r="AI17" s="391">
        <f t="shared" si="3"/>
        <v>50</v>
      </c>
      <c r="AJ17" s="391">
        <f t="shared" si="4"/>
        <v>200</v>
      </c>
    </row>
    <row r="18" spans="1:36" ht="75" customHeight="1" thickBot="1" x14ac:dyDescent="0.25">
      <c r="A18" s="703"/>
      <c r="B18" s="704" t="s">
        <v>561</v>
      </c>
      <c r="C18" s="207" t="s">
        <v>560</v>
      </c>
      <c r="D18" s="207" t="s">
        <v>83</v>
      </c>
      <c r="E18" s="209">
        <v>8</v>
      </c>
      <c r="F18" s="209" t="s">
        <v>84</v>
      </c>
      <c r="G18" s="707" t="s">
        <v>562</v>
      </c>
      <c r="H18" s="208">
        <v>1</v>
      </c>
      <c r="I18" s="208">
        <v>3</v>
      </c>
      <c r="J18" s="208">
        <v>2</v>
      </c>
      <c r="K18" s="208">
        <v>2</v>
      </c>
      <c r="L18" s="706">
        <v>3842012.5836594282</v>
      </c>
      <c r="M18" s="708" t="s">
        <v>893</v>
      </c>
      <c r="N18" s="708" t="s">
        <v>894</v>
      </c>
      <c r="O18" s="709" t="s">
        <v>563</v>
      </c>
      <c r="P18" s="704" t="s">
        <v>564</v>
      </c>
      <c r="R18" s="704" t="s">
        <v>561</v>
      </c>
      <c r="S18" s="207" t="s">
        <v>560</v>
      </c>
      <c r="T18" s="390">
        <v>0</v>
      </c>
      <c r="U18" s="390">
        <v>1</v>
      </c>
      <c r="V18" s="390">
        <v>0</v>
      </c>
      <c r="W18" s="391">
        <f t="shared" si="0"/>
        <v>1</v>
      </c>
      <c r="X18" s="390">
        <v>1</v>
      </c>
      <c r="Y18" s="390">
        <v>1</v>
      </c>
      <c r="Z18" s="390">
        <v>1</v>
      </c>
      <c r="AA18" s="391">
        <f t="shared" si="1"/>
        <v>3</v>
      </c>
      <c r="AB18" s="390">
        <v>1</v>
      </c>
      <c r="AC18" s="390">
        <v>0</v>
      </c>
      <c r="AD18" s="390">
        <v>1</v>
      </c>
      <c r="AE18" s="391">
        <f t="shared" si="2"/>
        <v>2</v>
      </c>
      <c r="AF18" s="390">
        <v>1</v>
      </c>
      <c r="AG18" s="390">
        <v>1</v>
      </c>
      <c r="AH18" s="390">
        <v>0</v>
      </c>
      <c r="AI18" s="391">
        <f t="shared" si="3"/>
        <v>2</v>
      </c>
      <c r="AJ18" s="391">
        <f t="shared" si="4"/>
        <v>8</v>
      </c>
    </row>
    <row r="19" spans="1:36" ht="75" customHeight="1" thickBot="1" x14ac:dyDescent="0.25">
      <c r="A19" s="703"/>
      <c r="B19" s="704"/>
      <c r="C19" s="207" t="s">
        <v>565</v>
      </c>
      <c r="D19" s="207" t="s">
        <v>83</v>
      </c>
      <c r="E19" s="209">
        <v>200</v>
      </c>
      <c r="F19" s="209" t="s">
        <v>84</v>
      </c>
      <c r="G19" s="707"/>
      <c r="H19" s="208">
        <v>25</v>
      </c>
      <c r="I19" s="208">
        <v>75</v>
      </c>
      <c r="J19" s="208">
        <v>50</v>
      </c>
      <c r="K19" s="208">
        <v>50</v>
      </c>
      <c r="L19" s="706"/>
      <c r="M19" s="708"/>
      <c r="N19" s="708"/>
      <c r="O19" s="709"/>
      <c r="P19" s="704"/>
      <c r="R19" s="704"/>
      <c r="S19" s="207" t="s">
        <v>565</v>
      </c>
      <c r="T19" s="390">
        <v>0</v>
      </c>
      <c r="U19" s="390">
        <v>25</v>
      </c>
      <c r="V19" s="390">
        <v>0</v>
      </c>
      <c r="W19" s="391">
        <f t="shared" si="0"/>
        <v>25</v>
      </c>
      <c r="X19" s="390">
        <v>25</v>
      </c>
      <c r="Y19" s="390">
        <v>25</v>
      </c>
      <c r="Z19" s="390">
        <v>25</v>
      </c>
      <c r="AA19" s="391">
        <f t="shared" si="1"/>
        <v>75</v>
      </c>
      <c r="AB19" s="390">
        <v>25</v>
      </c>
      <c r="AC19" s="390">
        <v>0</v>
      </c>
      <c r="AD19" s="390">
        <v>25</v>
      </c>
      <c r="AE19" s="391">
        <f t="shared" si="2"/>
        <v>50</v>
      </c>
      <c r="AF19" s="390">
        <v>25</v>
      </c>
      <c r="AG19" s="390">
        <v>25</v>
      </c>
      <c r="AH19" s="390">
        <v>0</v>
      </c>
      <c r="AI19" s="391">
        <f t="shared" si="3"/>
        <v>50</v>
      </c>
      <c r="AJ19" s="391">
        <f t="shared" si="4"/>
        <v>200</v>
      </c>
    </row>
    <row r="20" spans="1:36" ht="75" customHeight="1" thickBot="1" x14ac:dyDescent="0.25">
      <c r="A20" s="703"/>
      <c r="B20" s="704" t="s">
        <v>566</v>
      </c>
      <c r="C20" s="207" t="s">
        <v>560</v>
      </c>
      <c r="D20" s="207" t="s">
        <v>83</v>
      </c>
      <c r="E20" s="209">
        <v>8</v>
      </c>
      <c r="F20" s="209" t="s">
        <v>84</v>
      </c>
      <c r="G20" s="707" t="s">
        <v>567</v>
      </c>
      <c r="H20" s="208">
        <v>1</v>
      </c>
      <c r="I20" s="208">
        <v>2</v>
      </c>
      <c r="J20" s="208">
        <v>3</v>
      </c>
      <c r="K20" s="208">
        <v>2</v>
      </c>
      <c r="L20" s="706">
        <v>3842012.5836594282</v>
      </c>
      <c r="M20" s="708" t="s">
        <v>895</v>
      </c>
      <c r="N20" s="708" t="s">
        <v>896</v>
      </c>
      <c r="O20" s="709" t="s">
        <v>568</v>
      </c>
      <c r="P20" s="704" t="s">
        <v>564</v>
      </c>
      <c r="R20" s="704" t="s">
        <v>566</v>
      </c>
      <c r="S20" s="207" t="s">
        <v>560</v>
      </c>
      <c r="T20" s="390">
        <v>0</v>
      </c>
      <c r="U20" s="390">
        <v>0</v>
      </c>
      <c r="V20" s="390">
        <v>1</v>
      </c>
      <c r="W20" s="391">
        <f t="shared" si="0"/>
        <v>1</v>
      </c>
      <c r="X20" s="390">
        <v>1</v>
      </c>
      <c r="Y20" s="390">
        <v>0</v>
      </c>
      <c r="Z20" s="390">
        <v>1</v>
      </c>
      <c r="AA20" s="391">
        <f t="shared" si="1"/>
        <v>2</v>
      </c>
      <c r="AB20" s="390">
        <v>1</v>
      </c>
      <c r="AC20" s="390">
        <v>1</v>
      </c>
      <c r="AD20" s="390">
        <v>1</v>
      </c>
      <c r="AE20" s="391">
        <f t="shared" si="2"/>
        <v>3</v>
      </c>
      <c r="AF20" s="390">
        <v>0</v>
      </c>
      <c r="AG20" s="390">
        <v>1</v>
      </c>
      <c r="AH20" s="390">
        <v>1</v>
      </c>
      <c r="AI20" s="391">
        <f t="shared" si="3"/>
        <v>2</v>
      </c>
      <c r="AJ20" s="391">
        <f t="shared" si="4"/>
        <v>8</v>
      </c>
    </row>
    <row r="21" spans="1:36" ht="75" customHeight="1" thickBot="1" x14ac:dyDescent="0.25">
      <c r="A21" s="703"/>
      <c r="B21" s="704"/>
      <c r="C21" s="207" t="s">
        <v>565</v>
      </c>
      <c r="D21" s="207" t="s">
        <v>83</v>
      </c>
      <c r="E21" s="209">
        <v>200</v>
      </c>
      <c r="F21" s="209" t="s">
        <v>84</v>
      </c>
      <c r="G21" s="707"/>
      <c r="H21" s="208">
        <v>25</v>
      </c>
      <c r="I21" s="208">
        <v>50</v>
      </c>
      <c r="J21" s="208">
        <v>75</v>
      </c>
      <c r="K21" s="208">
        <v>50</v>
      </c>
      <c r="L21" s="706"/>
      <c r="M21" s="708"/>
      <c r="N21" s="708"/>
      <c r="O21" s="709"/>
      <c r="P21" s="704"/>
      <c r="R21" s="704"/>
      <c r="S21" s="207" t="s">
        <v>565</v>
      </c>
      <c r="T21" s="390">
        <v>0</v>
      </c>
      <c r="U21" s="390">
        <v>0</v>
      </c>
      <c r="V21" s="390">
        <v>25</v>
      </c>
      <c r="W21" s="391">
        <f t="shared" si="0"/>
        <v>25</v>
      </c>
      <c r="X21" s="390">
        <v>25</v>
      </c>
      <c r="Y21" s="390">
        <v>0</v>
      </c>
      <c r="Z21" s="390">
        <v>25</v>
      </c>
      <c r="AA21" s="391">
        <f t="shared" si="1"/>
        <v>50</v>
      </c>
      <c r="AB21" s="390">
        <v>25</v>
      </c>
      <c r="AC21" s="390">
        <v>25</v>
      </c>
      <c r="AD21" s="390">
        <v>25</v>
      </c>
      <c r="AE21" s="391">
        <f t="shared" si="2"/>
        <v>75</v>
      </c>
      <c r="AF21" s="390">
        <v>0</v>
      </c>
      <c r="AG21" s="390">
        <v>25</v>
      </c>
      <c r="AH21" s="390">
        <v>25</v>
      </c>
      <c r="AI21" s="391">
        <f t="shared" si="3"/>
        <v>50</v>
      </c>
      <c r="AJ21" s="391">
        <f t="shared" si="4"/>
        <v>200</v>
      </c>
    </row>
    <row r="22" spans="1:36" ht="75" customHeight="1" thickBot="1" x14ac:dyDescent="0.25">
      <c r="A22" s="703" t="s">
        <v>897</v>
      </c>
      <c r="B22" s="704" t="s">
        <v>569</v>
      </c>
      <c r="C22" s="207" t="s">
        <v>560</v>
      </c>
      <c r="D22" s="207" t="s">
        <v>83</v>
      </c>
      <c r="E22" s="209">
        <v>2</v>
      </c>
      <c r="F22" s="209" t="s">
        <v>84</v>
      </c>
      <c r="G22" s="707" t="s">
        <v>570</v>
      </c>
      <c r="H22" s="208">
        <v>1</v>
      </c>
      <c r="I22" s="208">
        <v>0</v>
      </c>
      <c r="J22" s="208">
        <v>1</v>
      </c>
      <c r="K22" s="208">
        <v>0</v>
      </c>
      <c r="L22" s="706">
        <v>332310.90641612076</v>
      </c>
      <c r="M22" s="708" t="s">
        <v>898</v>
      </c>
      <c r="N22" s="708" t="s">
        <v>899</v>
      </c>
      <c r="O22" s="709" t="s">
        <v>568</v>
      </c>
      <c r="P22" s="704" t="s">
        <v>564</v>
      </c>
      <c r="R22" s="704" t="s">
        <v>569</v>
      </c>
      <c r="S22" s="207" t="s">
        <v>560</v>
      </c>
      <c r="T22" s="390">
        <v>1</v>
      </c>
      <c r="U22" s="390">
        <v>0</v>
      </c>
      <c r="V22" s="390">
        <v>0</v>
      </c>
      <c r="W22" s="391">
        <f t="shared" si="0"/>
        <v>1</v>
      </c>
      <c r="X22" s="390">
        <v>0</v>
      </c>
      <c r="Y22" s="390">
        <v>0</v>
      </c>
      <c r="Z22" s="390">
        <v>0</v>
      </c>
      <c r="AA22" s="391">
        <f t="shared" si="1"/>
        <v>0</v>
      </c>
      <c r="AB22" s="390">
        <v>0</v>
      </c>
      <c r="AC22" s="390">
        <v>0</v>
      </c>
      <c r="AD22" s="390">
        <v>1</v>
      </c>
      <c r="AE22" s="391">
        <f t="shared" si="2"/>
        <v>1</v>
      </c>
      <c r="AF22" s="390">
        <v>0</v>
      </c>
      <c r="AG22" s="390">
        <v>0</v>
      </c>
      <c r="AH22" s="390">
        <v>0</v>
      </c>
      <c r="AI22" s="391">
        <f t="shared" si="3"/>
        <v>0</v>
      </c>
      <c r="AJ22" s="391">
        <f t="shared" si="4"/>
        <v>2</v>
      </c>
    </row>
    <row r="23" spans="1:36" ht="75" customHeight="1" thickBot="1" x14ac:dyDescent="0.25">
      <c r="A23" s="703"/>
      <c r="B23" s="704"/>
      <c r="C23" s="207" t="s">
        <v>900</v>
      </c>
      <c r="D23" s="207" t="s">
        <v>83</v>
      </c>
      <c r="E23" s="209">
        <v>50</v>
      </c>
      <c r="F23" s="209" t="s">
        <v>84</v>
      </c>
      <c r="G23" s="707"/>
      <c r="H23" s="208">
        <v>25</v>
      </c>
      <c r="I23" s="208">
        <v>0</v>
      </c>
      <c r="J23" s="208">
        <v>25</v>
      </c>
      <c r="K23" s="208">
        <v>0</v>
      </c>
      <c r="L23" s="706"/>
      <c r="M23" s="708"/>
      <c r="N23" s="708"/>
      <c r="O23" s="709"/>
      <c r="P23" s="704"/>
      <c r="R23" s="704"/>
      <c r="S23" s="207" t="s">
        <v>900</v>
      </c>
      <c r="T23" s="390">
        <v>25</v>
      </c>
      <c r="U23" s="390">
        <v>0</v>
      </c>
      <c r="V23" s="390">
        <v>0</v>
      </c>
      <c r="W23" s="391">
        <f t="shared" si="0"/>
        <v>25</v>
      </c>
      <c r="X23" s="390">
        <v>0</v>
      </c>
      <c r="Y23" s="390">
        <v>0</v>
      </c>
      <c r="Z23" s="390">
        <v>0</v>
      </c>
      <c r="AA23" s="391">
        <f t="shared" si="1"/>
        <v>0</v>
      </c>
      <c r="AB23" s="390">
        <v>0</v>
      </c>
      <c r="AC23" s="390">
        <v>0</v>
      </c>
      <c r="AD23" s="390">
        <v>25</v>
      </c>
      <c r="AE23" s="391">
        <f t="shared" si="2"/>
        <v>25</v>
      </c>
      <c r="AF23" s="390">
        <v>0</v>
      </c>
      <c r="AG23" s="390">
        <v>0</v>
      </c>
      <c r="AH23" s="390">
        <v>0</v>
      </c>
      <c r="AI23" s="391">
        <f t="shared" si="3"/>
        <v>0</v>
      </c>
      <c r="AJ23" s="391">
        <f t="shared" si="4"/>
        <v>50</v>
      </c>
    </row>
    <row r="24" spans="1:36" ht="75" customHeight="1" thickBot="1" x14ac:dyDescent="0.25">
      <c r="A24" s="703" t="s">
        <v>901</v>
      </c>
      <c r="B24" s="704" t="s">
        <v>902</v>
      </c>
      <c r="C24" s="207" t="s">
        <v>560</v>
      </c>
      <c r="D24" s="207" t="s">
        <v>83</v>
      </c>
      <c r="E24" s="209">
        <v>4</v>
      </c>
      <c r="F24" s="209" t="s">
        <v>84</v>
      </c>
      <c r="G24" s="707" t="s">
        <v>571</v>
      </c>
      <c r="H24" s="208">
        <v>1</v>
      </c>
      <c r="I24" s="208">
        <v>1</v>
      </c>
      <c r="J24" s="208">
        <v>1</v>
      </c>
      <c r="K24" s="208">
        <v>1</v>
      </c>
      <c r="L24" s="706">
        <v>664422.46615772694</v>
      </c>
      <c r="M24" s="708" t="s">
        <v>903</v>
      </c>
      <c r="N24" s="708" t="s">
        <v>904</v>
      </c>
      <c r="O24" s="709" t="s">
        <v>568</v>
      </c>
      <c r="P24" s="704" t="s">
        <v>564</v>
      </c>
      <c r="R24" s="704" t="s">
        <v>902</v>
      </c>
      <c r="S24" s="207" t="s">
        <v>560</v>
      </c>
      <c r="T24" s="390">
        <v>0</v>
      </c>
      <c r="U24" s="390">
        <v>0</v>
      </c>
      <c r="V24" s="390">
        <v>1</v>
      </c>
      <c r="W24" s="391">
        <f t="shared" si="0"/>
        <v>1</v>
      </c>
      <c r="X24" s="390">
        <v>0</v>
      </c>
      <c r="Y24" s="390">
        <v>1</v>
      </c>
      <c r="Z24" s="390">
        <v>0</v>
      </c>
      <c r="AA24" s="391">
        <f t="shared" si="1"/>
        <v>1</v>
      </c>
      <c r="AB24" s="390">
        <v>0</v>
      </c>
      <c r="AC24" s="390">
        <v>0</v>
      </c>
      <c r="AD24" s="390">
        <v>1</v>
      </c>
      <c r="AE24" s="391">
        <f t="shared" si="2"/>
        <v>1</v>
      </c>
      <c r="AF24" s="390">
        <v>0</v>
      </c>
      <c r="AG24" s="390">
        <v>0</v>
      </c>
      <c r="AH24" s="390">
        <v>1</v>
      </c>
      <c r="AI24" s="391">
        <f t="shared" si="3"/>
        <v>1</v>
      </c>
      <c r="AJ24" s="391">
        <f t="shared" si="4"/>
        <v>4</v>
      </c>
    </row>
    <row r="25" spans="1:36" ht="75" customHeight="1" thickBot="1" x14ac:dyDescent="0.25">
      <c r="A25" s="703"/>
      <c r="B25" s="704"/>
      <c r="C25" s="207" t="s">
        <v>905</v>
      </c>
      <c r="D25" s="207" t="s">
        <v>83</v>
      </c>
      <c r="E25" s="209">
        <v>100</v>
      </c>
      <c r="F25" s="209" t="s">
        <v>84</v>
      </c>
      <c r="G25" s="707"/>
      <c r="H25" s="208">
        <v>25</v>
      </c>
      <c r="I25" s="208">
        <v>25</v>
      </c>
      <c r="J25" s="208">
        <v>25</v>
      </c>
      <c r="K25" s="208">
        <v>25</v>
      </c>
      <c r="L25" s="706"/>
      <c r="M25" s="708"/>
      <c r="N25" s="708"/>
      <c r="O25" s="709"/>
      <c r="P25" s="704"/>
      <c r="R25" s="704"/>
      <c r="S25" s="207" t="s">
        <v>905</v>
      </c>
      <c r="T25" s="390">
        <v>0</v>
      </c>
      <c r="U25" s="390">
        <v>0</v>
      </c>
      <c r="V25" s="390">
        <v>25</v>
      </c>
      <c r="W25" s="391">
        <f t="shared" si="0"/>
        <v>25</v>
      </c>
      <c r="X25" s="390">
        <v>0</v>
      </c>
      <c r="Y25" s="390">
        <v>25</v>
      </c>
      <c r="Z25" s="390">
        <v>0</v>
      </c>
      <c r="AA25" s="391">
        <f t="shared" si="1"/>
        <v>25</v>
      </c>
      <c r="AB25" s="390">
        <v>0</v>
      </c>
      <c r="AC25" s="390">
        <v>0</v>
      </c>
      <c r="AD25" s="390">
        <v>25</v>
      </c>
      <c r="AE25" s="391">
        <f t="shared" si="2"/>
        <v>25</v>
      </c>
      <c r="AF25" s="390">
        <v>0</v>
      </c>
      <c r="AG25" s="390">
        <v>0</v>
      </c>
      <c r="AH25" s="390">
        <v>25</v>
      </c>
      <c r="AI25" s="391">
        <f t="shared" si="3"/>
        <v>25</v>
      </c>
      <c r="AJ25" s="391">
        <f t="shared" si="4"/>
        <v>100</v>
      </c>
    </row>
    <row r="26" spans="1:36" ht="90" thickBot="1" x14ac:dyDescent="0.25">
      <c r="A26" s="387" t="s">
        <v>906</v>
      </c>
      <c r="B26" s="207" t="s">
        <v>572</v>
      </c>
      <c r="C26" s="207" t="s">
        <v>560</v>
      </c>
      <c r="D26" s="207" t="s">
        <v>83</v>
      </c>
      <c r="E26" s="209">
        <v>3</v>
      </c>
      <c r="F26" s="209" t="s">
        <v>84</v>
      </c>
      <c r="G26" s="210" t="s">
        <v>567</v>
      </c>
      <c r="H26" s="208">
        <v>1</v>
      </c>
      <c r="I26" s="208">
        <v>1</v>
      </c>
      <c r="J26" s="208">
        <v>1</v>
      </c>
      <c r="K26" s="208">
        <v>0</v>
      </c>
      <c r="L26" s="211">
        <v>9035616.1648142654</v>
      </c>
      <c r="M26" s="388" t="s">
        <v>907</v>
      </c>
      <c r="N26" s="388" t="s">
        <v>908</v>
      </c>
      <c r="O26" s="389" t="s">
        <v>909</v>
      </c>
      <c r="P26" s="207"/>
      <c r="R26" s="207" t="s">
        <v>572</v>
      </c>
      <c r="S26" s="207" t="s">
        <v>560</v>
      </c>
      <c r="T26" s="390">
        <v>0</v>
      </c>
      <c r="U26" s="390">
        <v>0</v>
      </c>
      <c r="V26" s="390">
        <v>1</v>
      </c>
      <c r="W26" s="391">
        <f t="shared" si="0"/>
        <v>1</v>
      </c>
      <c r="X26" s="390">
        <v>0</v>
      </c>
      <c r="Y26" s="390">
        <v>0</v>
      </c>
      <c r="Z26" s="390">
        <v>1</v>
      </c>
      <c r="AA26" s="391">
        <f t="shared" si="1"/>
        <v>1</v>
      </c>
      <c r="AB26" s="390">
        <v>0</v>
      </c>
      <c r="AC26" s="390">
        <v>0</v>
      </c>
      <c r="AD26" s="390">
        <v>1</v>
      </c>
      <c r="AE26" s="391">
        <f t="shared" si="2"/>
        <v>1</v>
      </c>
      <c r="AF26" s="390">
        <v>0</v>
      </c>
      <c r="AG26" s="390">
        <v>0</v>
      </c>
      <c r="AH26" s="390">
        <v>0</v>
      </c>
      <c r="AI26" s="391">
        <f t="shared" si="3"/>
        <v>0</v>
      </c>
      <c r="AJ26" s="391">
        <f t="shared" si="4"/>
        <v>3</v>
      </c>
    </row>
    <row r="27" spans="1:36" ht="77.25" thickBot="1" x14ac:dyDescent="0.25">
      <c r="A27" s="210" t="s">
        <v>573</v>
      </c>
      <c r="B27" s="207" t="s">
        <v>574</v>
      </c>
      <c r="C27" s="207" t="s">
        <v>575</v>
      </c>
      <c r="D27" s="207" t="s">
        <v>83</v>
      </c>
      <c r="E27" s="209">
        <v>78</v>
      </c>
      <c r="F27" s="209" t="s">
        <v>84</v>
      </c>
      <c r="G27" s="210" t="s">
        <v>576</v>
      </c>
      <c r="H27" s="208">
        <v>17</v>
      </c>
      <c r="I27" s="208">
        <v>18</v>
      </c>
      <c r="J27" s="208">
        <v>25</v>
      </c>
      <c r="K27" s="208">
        <v>18</v>
      </c>
      <c r="L27" s="211">
        <v>3872244.2572626327</v>
      </c>
      <c r="M27" s="388" t="s">
        <v>910</v>
      </c>
      <c r="N27" s="388" t="s">
        <v>911</v>
      </c>
      <c r="O27" s="389" t="s">
        <v>912</v>
      </c>
      <c r="P27" s="392"/>
      <c r="R27" s="207" t="s">
        <v>574</v>
      </c>
      <c r="S27" s="207" t="s">
        <v>575</v>
      </c>
      <c r="T27" s="390">
        <v>4</v>
      </c>
      <c r="U27" s="390">
        <v>6</v>
      </c>
      <c r="V27" s="390">
        <v>7</v>
      </c>
      <c r="W27" s="391">
        <f t="shared" si="0"/>
        <v>17</v>
      </c>
      <c r="X27" s="390">
        <v>4</v>
      </c>
      <c r="Y27" s="390">
        <v>7</v>
      </c>
      <c r="Z27" s="390">
        <v>7</v>
      </c>
      <c r="AA27" s="391">
        <f t="shared" si="1"/>
        <v>18</v>
      </c>
      <c r="AB27" s="390">
        <v>8</v>
      </c>
      <c r="AC27" s="390">
        <v>8</v>
      </c>
      <c r="AD27" s="390">
        <v>9</v>
      </c>
      <c r="AE27" s="391">
        <f t="shared" si="2"/>
        <v>25</v>
      </c>
      <c r="AF27" s="390">
        <v>7</v>
      </c>
      <c r="AG27" s="390">
        <v>6</v>
      </c>
      <c r="AH27" s="390">
        <v>5</v>
      </c>
      <c r="AI27" s="391">
        <f t="shared" si="3"/>
        <v>18</v>
      </c>
      <c r="AJ27" s="391">
        <f t="shared" si="4"/>
        <v>78</v>
      </c>
    </row>
    <row r="28" spans="1:36" ht="165" customHeight="1" thickBot="1" x14ac:dyDescent="0.25">
      <c r="A28" s="210" t="s">
        <v>577</v>
      </c>
      <c r="B28" s="207" t="s">
        <v>578</v>
      </c>
      <c r="C28" s="207" t="s">
        <v>579</v>
      </c>
      <c r="D28" s="207" t="s">
        <v>83</v>
      </c>
      <c r="E28" s="209">
        <v>35</v>
      </c>
      <c r="F28" s="209" t="s">
        <v>84</v>
      </c>
      <c r="G28" s="210" t="s">
        <v>580</v>
      </c>
      <c r="H28" s="208">
        <v>8</v>
      </c>
      <c r="I28" s="208">
        <v>9</v>
      </c>
      <c r="J28" s="208">
        <v>9</v>
      </c>
      <c r="K28" s="208">
        <v>9</v>
      </c>
      <c r="L28" s="211">
        <v>7388072.375191303</v>
      </c>
      <c r="M28" s="388" t="s">
        <v>913</v>
      </c>
      <c r="N28" s="388" t="s">
        <v>914</v>
      </c>
      <c r="O28" s="389" t="s">
        <v>912</v>
      </c>
      <c r="P28" s="207"/>
      <c r="R28" s="207" t="s">
        <v>578</v>
      </c>
      <c r="S28" s="207" t="s">
        <v>579</v>
      </c>
      <c r="T28" s="390">
        <v>2</v>
      </c>
      <c r="U28" s="390">
        <v>3</v>
      </c>
      <c r="V28" s="390">
        <v>3</v>
      </c>
      <c r="W28" s="391">
        <f t="shared" si="0"/>
        <v>8</v>
      </c>
      <c r="X28" s="390">
        <v>2</v>
      </c>
      <c r="Y28" s="390">
        <v>3</v>
      </c>
      <c r="Z28" s="390">
        <v>4</v>
      </c>
      <c r="AA28" s="391">
        <f t="shared" si="1"/>
        <v>9</v>
      </c>
      <c r="AB28" s="390">
        <v>3</v>
      </c>
      <c r="AC28" s="390">
        <v>3</v>
      </c>
      <c r="AD28" s="390">
        <v>3</v>
      </c>
      <c r="AE28" s="391">
        <f t="shared" si="2"/>
        <v>9</v>
      </c>
      <c r="AF28" s="390">
        <v>3</v>
      </c>
      <c r="AG28" s="390">
        <v>3</v>
      </c>
      <c r="AH28" s="390">
        <v>3</v>
      </c>
      <c r="AI28" s="391">
        <f t="shared" si="3"/>
        <v>9</v>
      </c>
      <c r="AJ28" s="391">
        <f t="shared" si="4"/>
        <v>35</v>
      </c>
    </row>
    <row r="29" spans="1:36" ht="115.5" thickBot="1" x14ac:dyDescent="0.25">
      <c r="A29" s="210" t="s">
        <v>915</v>
      </c>
      <c r="B29" s="207" t="s">
        <v>581</v>
      </c>
      <c r="C29" s="207" t="s">
        <v>582</v>
      </c>
      <c r="D29" s="207" t="s">
        <v>83</v>
      </c>
      <c r="E29" s="393">
        <v>10000</v>
      </c>
      <c r="F29" s="209" t="s">
        <v>84</v>
      </c>
      <c r="G29" s="210" t="s">
        <v>576</v>
      </c>
      <c r="H29" s="212">
        <v>2500</v>
      </c>
      <c r="I29" s="212">
        <v>2500</v>
      </c>
      <c r="J29" s="212">
        <v>2500</v>
      </c>
      <c r="K29" s="212">
        <v>2500</v>
      </c>
      <c r="L29" s="211">
        <v>15127593.62202247</v>
      </c>
      <c r="M29" s="388" t="s">
        <v>916</v>
      </c>
      <c r="N29" s="388" t="s">
        <v>917</v>
      </c>
      <c r="O29" s="392" t="s">
        <v>583</v>
      </c>
      <c r="P29" s="392" t="s">
        <v>918</v>
      </c>
      <c r="R29" s="207" t="s">
        <v>581</v>
      </c>
      <c r="S29" s="207" t="s">
        <v>582</v>
      </c>
      <c r="T29" s="390">
        <v>833</v>
      </c>
      <c r="U29" s="390">
        <v>834</v>
      </c>
      <c r="V29" s="390">
        <v>833</v>
      </c>
      <c r="W29" s="391">
        <f>+IF($D23="Porcentaje",IF(AND(T29&lt;&gt;"",U29="",V29=""),T29,IF(AND(T29&lt;&gt;"",U29&lt;&gt;"",V29=""),U29,IF(AND(T29&lt;&gt;"",U29&lt;&gt;"",V29&lt;&gt;""),V29,0))),SUM(T29:V29))</f>
        <v>2500</v>
      </c>
      <c r="X29" s="390">
        <v>833</v>
      </c>
      <c r="Y29" s="390">
        <v>834</v>
      </c>
      <c r="Z29" s="390">
        <v>833</v>
      </c>
      <c r="AA29" s="391">
        <f>+IF($D23="Porcentaje",IF(AND(X29&lt;&gt;"",Y29="",Z29=""),X29,IF(AND(X29&lt;&gt;"",Y29&lt;&gt;"",Z29=""),Y29,IF(AND(X29&lt;&gt;"",Y29&lt;&gt;"",Z29&lt;&gt;""),Z29,0))),SUM(X29:Z29))</f>
        <v>2500</v>
      </c>
      <c r="AB29" s="390">
        <v>833</v>
      </c>
      <c r="AC29" s="390">
        <v>834</v>
      </c>
      <c r="AD29" s="390">
        <v>833</v>
      </c>
      <c r="AE29" s="391">
        <f>+IF($D23="Porcentaje",IF(AND(AB29&lt;&gt;"",AC29="",AD29=""),AB29,IF(AND(AB29&lt;&gt;"",AC29&lt;&gt;"",AD29=""),AC29,IF(AND(AB29&lt;&gt;"",AC29&lt;&gt;"",AD29&lt;&gt;""),AD29,0))),SUM(AB29:AD29))</f>
        <v>2500</v>
      </c>
      <c r="AF29" s="390">
        <v>833</v>
      </c>
      <c r="AG29" s="390">
        <v>834</v>
      </c>
      <c r="AH29" s="390">
        <v>833</v>
      </c>
      <c r="AI29" s="391">
        <f>+IF($D23="Porcentaje",IF(AND(AF29&lt;&gt;"",AG29="",AH29=""),AF29,IF(AND(AF29&lt;&gt;"",AG29&lt;&gt;"",AH29=""),AG29,IF(AND(AF29&lt;&gt;"",AG29&lt;&gt;"",AH29&lt;&gt;""),AH29,0))),SUM(AF29:AH29))</f>
        <v>2500</v>
      </c>
      <c r="AJ29" s="391">
        <v>10000</v>
      </c>
    </row>
    <row r="30" spans="1:36" x14ac:dyDescent="0.2">
      <c r="A30" s="394"/>
    </row>
    <row r="31" spans="1:36" x14ac:dyDescent="0.2">
      <c r="A31" s="394"/>
    </row>
    <row r="32" spans="1:36" x14ac:dyDescent="0.2">
      <c r="A32" s="394"/>
    </row>
    <row r="33" spans="1:1" x14ac:dyDescent="0.2">
      <c r="A33" s="394"/>
    </row>
    <row r="34" spans="1:1" x14ac:dyDescent="0.2">
      <c r="A34" s="394"/>
    </row>
    <row r="35" spans="1:1" x14ac:dyDescent="0.2">
      <c r="A35" s="394"/>
    </row>
    <row r="36" spans="1:1" x14ac:dyDescent="0.2">
      <c r="A36" s="394"/>
    </row>
    <row r="37" spans="1:1" x14ac:dyDescent="0.2">
      <c r="A37" s="394"/>
    </row>
    <row r="38" spans="1:1" x14ac:dyDescent="0.2">
      <c r="A38" s="394"/>
    </row>
    <row r="39" spans="1:1" x14ac:dyDescent="0.2">
      <c r="A39" s="394"/>
    </row>
    <row r="40" spans="1:1" x14ac:dyDescent="0.2">
      <c r="A40" s="394"/>
    </row>
    <row r="41" spans="1:1" x14ac:dyDescent="0.2">
      <c r="A41" s="394"/>
    </row>
    <row r="42" spans="1:1" x14ac:dyDescent="0.2">
      <c r="A42" s="394"/>
    </row>
  </sheetData>
  <mergeCells count="67">
    <mergeCell ref="N24:N25"/>
    <mergeCell ref="O24:O25"/>
    <mergeCell ref="P24:P25"/>
    <mergeCell ref="R24:R25"/>
    <mergeCell ref="A24:A25"/>
    <mergeCell ref="B24:B25"/>
    <mergeCell ref="G24:G25"/>
    <mergeCell ref="L24:L25"/>
    <mergeCell ref="M24:M25"/>
    <mergeCell ref="R20:R21"/>
    <mergeCell ref="A22:A23"/>
    <mergeCell ref="B22:B23"/>
    <mergeCell ref="G22:G23"/>
    <mergeCell ref="L22:L23"/>
    <mergeCell ref="M22:M23"/>
    <mergeCell ref="N22:N23"/>
    <mergeCell ref="O22:O23"/>
    <mergeCell ref="P22:P23"/>
    <mergeCell ref="B20:B21"/>
    <mergeCell ref="G20:G21"/>
    <mergeCell ref="L20:L21"/>
    <mergeCell ref="M20:M21"/>
    <mergeCell ref="N20:N21"/>
    <mergeCell ref="O20:O21"/>
    <mergeCell ref="R22:R23"/>
    <mergeCell ref="R16:R17"/>
    <mergeCell ref="B18:B19"/>
    <mergeCell ref="G18:G19"/>
    <mergeCell ref="L18:L19"/>
    <mergeCell ref="M18:M19"/>
    <mergeCell ref="N18:N19"/>
    <mergeCell ref="O18:O19"/>
    <mergeCell ref="P18:P19"/>
    <mergeCell ref="R18:R19"/>
    <mergeCell ref="N16:N17"/>
    <mergeCell ref="O16:O17"/>
    <mergeCell ref="P16:P17"/>
    <mergeCell ref="O14:O15"/>
    <mergeCell ref="P14:P15"/>
    <mergeCell ref="A16:A21"/>
    <mergeCell ref="B16:B17"/>
    <mergeCell ref="G16:G17"/>
    <mergeCell ref="L16:L17"/>
    <mergeCell ref="M16:M17"/>
    <mergeCell ref="P20:P21"/>
    <mergeCell ref="A10:P11"/>
    <mergeCell ref="A12:P13"/>
    <mergeCell ref="R13:AJ13"/>
    <mergeCell ref="A14:A15"/>
    <mergeCell ref="B14:F14"/>
    <mergeCell ref="G14:G15"/>
    <mergeCell ref="H14:K14"/>
    <mergeCell ref="L14:L15"/>
    <mergeCell ref="M14:M15"/>
    <mergeCell ref="N14:N15"/>
    <mergeCell ref="AF14:AI14"/>
    <mergeCell ref="AJ14:AJ15"/>
    <mergeCell ref="R14:S14"/>
    <mergeCell ref="T14:W14"/>
    <mergeCell ref="X14:AA14"/>
    <mergeCell ref="AB14:AE14"/>
    <mergeCell ref="A9:P9"/>
    <mergeCell ref="A6:P6"/>
    <mergeCell ref="A7:E7"/>
    <mergeCell ref="F7:J7"/>
    <mergeCell ref="K7:P7"/>
    <mergeCell ref="A8:P8"/>
  </mergeCells>
  <dataValidations count="2">
    <dataValidation type="list" allowBlank="1" showInputMessage="1" showErrorMessage="1" sqref="F16:F29" xr:uid="{3FF6CBFC-E4D1-4F24-ACCD-4B1980B0BF15}">
      <formula1>"A,B,C"</formula1>
    </dataValidation>
    <dataValidation type="list" allowBlank="1" showInputMessage="1" showErrorMessage="1" sqref="D16:D29" xr:uid="{8587BFDA-F3FA-43C5-8AD0-9C92A14B3C97}">
      <formula1>"Unidad,Porcentaje,Monetario"</formula1>
    </dataValidation>
  </dataValidations>
  <pageMargins left="0.98425196850393692" right="0.15748031496063003" top="0.66929133858267709" bottom="0.47244094488189009" header="0.27559055118110198" footer="7.8740157480315029E-2"/>
  <pageSetup paperSize="0" scale="40" fitToWidth="0" fitToHeight="0" pageOrder="overThenDown" orientation="landscape" useFirstPageNumber="1" horizontalDpi="0" verticalDpi="0" copies="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EFA4-3F3A-4B96-AD5D-CD40FFF5AF6A}">
  <sheetPr codeName="Hoja9">
    <pageSetUpPr fitToPage="1"/>
  </sheetPr>
  <dimension ref="A1:AMJ28"/>
  <sheetViews>
    <sheetView showGridLines="0" zoomScale="70" zoomScaleNormal="70" zoomScaleSheetLayoutView="20" workbookViewId="0"/>
  </sheetViews>
  <sheetFormatPr baseColWidth="10" defaultColWidth="11.42578125" defaultRowHeight="12.75" x14ac:dyDescent="0.2"/>
  <cols>
    <col min="1" max="1" width="29.28515625" style="213" customWidth="1"/>
    <col min="2" max="2" width="30.140625" style="213" customWidth="1"/>
    <col min="3" max="3" width="25.42578125" style="213" customWidth="1"/>
    <col min="4" max="4" width="13.140625" style="213" customWidth="1"/>
    <col min="5" max="5" width="9.85546875" style="213" customWidth="1"/>
    <col min="6" max="6" width="15.28515625" style="213" customWidth="1"/>
    <col min="7" max="7" width="57.7109375" style="213" customWidth="1"/>
    <col min="8" max="8" width="15" style="213" customWidth="1"/>
    <col min="9" max="10" width="14.7109375" style="213" customWidth="1"/>
    <col min="11" max="11" width="14.85546875" style="213" customWidth="1"/>
    <col min="12" max="12" width="22.42578125" style="213" customWidth="1"/>
    <col min="13" max="13" width="25.28515625" style="213" customWidth="1"/>
    <col min="14" max="14" width="20.85546875" style="213" customWidth="1"/>
    <col min="15" max="15" width="24.85546875" style="213" customWidth="1"/>
    <col min="16" max="16" width="21.7109375" style="213" customWidth="1"/>
    <col min="17" max="17" width="12.140625" style="49" customWidth="1"/>
    <col min="18" max="18" width="27.28515625" style="213" customWidth="1"/>
    <col min="19" max="19" width="28.5703125" style="213" customWidth="1"/>
    <col min="20" max="29" width="13.5703125" style="213" customWidth="1"/>
    <col min="30" max="30" width="14.140625" style="213" customWidth="1"/>
    <col min="31" max="31" width="15.7109375" style="213" customWidth="1"/>
    <col min="32" max="33" width="13.5703125" style="213" customWidth="1"/>
    <col min="34" max="34" width="15.7109375" style="213" customWidth="1"/>
    <col min="35" max="37" width="13.5703125" style="213" customWidth="1"/>
    <col min="38" max="1024" width="12.140625" style="213" customWidth="1"/>
    <col min="1025" max="1025" width="12.5703125" style="49" customWidth="1"/>
    <col min="1026" max="16384" width="11.42578125" style="49"/>
  </cols>
  <sheetData>
    <row r="1" spans="1:1024" ht="44.1" customHeight="1" x14ac:dyDescent="0.2"/>
    <row r="2" spans="1:1024" ht="44.1" customHeight="1" x14ac:dyDescent="0.2"/>
    <row r="3" spans="1:1024" ht="44.1" customHeight="1" x14ac:dyDescent="0.2"/>
    <row r="4" spans="1:1024" ht="44.1" customHeight="1" thickBot="1" x14ac:dyDescent="0.25"/>
    <row r="5" spans="1:1024" s="213" customFormat="1" ht="44.1" customHeight="1" thickBot="1" x14ac:dyDescent="0.25">
      <c r="A5" s="716" t="s">
        <v>32</v>
      </c>
      <c r="B5" s="717"/>
      <c r="C5" s="717"/>
      <c r="D5" s="717"/>
      <c r="E5" s="718"/>
      <c r="F5" s="717"/>
      <c r="G5" s="717"/>
      <c r="H5" s="718"/>
      <c r="I5" s="718"/>
      <c r="J5" s="718"/>
      <c r="K5" s="718"/>
      <c r="L5" s="718"/>
      <c r="M5" s="717"/>
      <c r="N5" s="717"/>
      <c r="O5" s="717"/>
      <c r="P5" s="719"/>
      <c r="Q5" s="49"/>
      <c r="T5" s="368"/>
      <c r="U5" s="368"/>
      <c r="V5" s="368"/>
      <c r="W5" s="368"/>
      <c r="X5" s="368"/>
      <c r="Y5" s="368"/>
      <c r="Z5" s="368"/>
      <c r="AA5" s="368"/>
      <c r="AB5" s="368"/>
      <c r="AC5" s="368"/>
      <c r="AD5" s="368"/>
      <c r="AE5" s="368"/>
      <c r="AF5" s="368"/>
      <c r="AG5" s="368"/>
      <c r="AH5" s="368"/>
      <c r="AI5" s="368"/>
      <c r="AJ5" s="368"/>
    </row>
    <row r="6" spans="1:1024" s="213" customFormat="1" ht="135" customHeight="1" thickBot="1" x14ac:dyDescent="0.25">
      <c r="A6" s="720" t="s">
        <v>866</v>
      </c>
      <c r="B6" s="720"/>
      <c r="C6" s="720"/>
      <c r="D6" s="720"/>
      <c r="E6" s="721"/>
      <c r="F6" s="720" t="s">
        <v>867</v>
      </c>
      <c r="G6" s="720"/>
      <c r="H6" s="721"/>
      <c r="I6" s="721"/>
      <c r="J6" s="721"/>
      <c r="K6" s="722" t="s">
        <v>868</v>
      </c>
      <c r="L6" s="723"/>
      <c r="M6" s="724"/>
      <c r="N6" s="724"/>
      <c r="O6" s="724"/>
      <c r="P6" s="725"/>
      <c r="Q6" s="49"/>
      <c r="T6" s="368"/>
      <c r="U6" s="368"/>
      <c r="V6" s="368"/>
      <c r="W6" s="368"/>
      <c r="X6" s="368"/>
      <c r="Y6" s="368"/>
      <c r="Z6" s="368"/>
      <c r="AA6" s="368"/>
      <c r="AB6" s="368"/>
      <c r="AC6" s="368"/>
      <c r="AD6" s="368"/>
      <c r="AE6" s="368"/>
      <c r="AF6" s="368"/>
      <c r="AG6" s="368"/>
      <c r="AH6" s="368"/>
      <c r="AI6" s="368"/>
      <c r="AJ6" s="368"/>
    </row>
    <row r="7" spans="1:1024" ht="13.5" thickBot="1" x14ac:dyDescent="0.25">
      <c r="A7" s="645" t="s">
        <v>36</v>
      </c>
      <c r="B7" s="646"/>
      <c r="C7" s="646"/>
      <c r="D7" s="646"/>
      <c r="E7" s="726"/>
      <c r="F7" s="646"/>
      <c r="G7" s="646"/>
      <c r="H7" s="726"/>
      <c r="I7" s="726"/>
      <c r="J7" s="726"/>
      <c r="K7" s="726"/>
      <c r="L7" s="726"/>
      <c r="M7" s="646"/>
      <c r="N7" s="646"/>
      <c r="O7" s="646"/>
      <c r="P7" s="647"/>
      <c r="T7" s="368"/>
      <c r="U7" s="368"/>
      <c r="V7" s="368"/>
      <c r="W7" s="368"/>
      <c r="X7" s="368"/>
      <c r="Y7" s="368"/>
      <c r="Z7" s="368"/>
      <c r="AA7" s="368"/>
      <c r="AB7" s="368"/>
      <c r="AC7" s="368"/>
      <c r="AD7" s="368"/>
      <c r="AE7" s="368"/>
      <c r="AF7" s="368"/>
      <c r="AG7" s="368"/>
      <c r="AH7" s="368"/>
      <c r="AI7" s="368"/>
      <c r="AJ7" s="368"/>
    </row>
    <row r="8" spans="1:1024" s="215" customFormat="1" ht="18" customHeight="1" x14ac:dyDescent="0.2">
      <c r="A8" s="712" t="s">
        <v>869</v>
      </c>
      <c r="B8" s="713"/>
      <c r="C8" s="713"/>
      <c r="D8" s="713"/>
      <c r="E8" s="714"/>
      <c r="F8" s="713"/>
      <c r="G8" s="713"/>
      <c r="H8" s="714"/>
      <c r="I8" s="714"/>
      <c r="J8" s="714"/>
      <c r="K8" s="714"/>
      <c r="L8" s="714"/>
      <c r="M8" s="713"/>
      <c r="N8" s="713"/>
      <c r="O8" s="713"/>
      <c r="P8" s="715"/>
      <c r="Q8" s="49"/>
    </row>
    <row r="9" spans="1:1024" s="215" customFormat="1" ht="20.100000000000001" customHeight="1" x14ac:dyDescent="0.25">
      <c r="A9" s="727" t="s">
        <v>38</v>
      </c>
      <c r="B9" s="728"/>
      <c r="C9" s="728"/>
      <c r="D9" s="728"/>
      <c r="E9" s="729"/>
      <c r="F9" s="728"/>
      <c r="G9" s="728"/>
      <c r="H9" s="729"/>
      <c r="I9" s="729"/>
      <c r="J9" s="729"/>
      <c r="K9" s="729"/>
      <c r="L9" s="729"/>
      <c r="M9" s="728"/>
      <c r="N9" s="728"/>
      <c r="O9" s="728"/>
      <c r="P9" s="730"/>
      <c r="Q9" s="49"/>
      <c r="R9"/>
      <c r="S9"/>
    </row>
    <row r="10" spans="1:1024" s="215" customFormat="1" ht="12" customHeight="1" thickBot="1" x14ac:dyDescent="0.25">
      <c r="A10" s="727"/>
      <c r="B10" s="728"/>
      <c r="C10" s="728"/>
      <c r="D10" s="728"/>
      <c r="E10" s="729"/>
      <c r="F10" s="728"/>
      <c r="G10" s="728"/>
      <c r="H10" s="729"/>
      <c r="I10" s="729"/>
      <c r="J10" s="729"/>
      <c r="K10" s="729"/>
      <c r="L10" s="729"/>
      <c r="M10" s="728"/>
      <c r="N10" s="728"/>
      <c r="O10" s="728"/>
      <c r="P10" s="730"/>
      <c r="Q10" s="49"/>
    </row>
    <row r="11" spans="1:1024" s="215" customFormat="1" ht="14.45" customHeight="1" x14ac:dyDescent="0.2">
      <c r="A11" s="727" t="s">
        <v>557</v>
      </c>
      <c r="B11" s="728"/>
      <c r="C11" s="728"/>
      <c r="D11" s="728"/>
      <c r="E11" s="729"/>
      <c r="F11" s="728"/>
      <c r="G11" s="728"/>
      <c r="H11" s="729"/>
      <c r="I11" s="729"/>
      <c r="J11" s="729"/>
      <c r="K11" s="729"/>
      <c r="L11" s="729"/>
      <c r="M11" s="728"/>
      <c r="N11" s="728"/>
      <c r="O11" s="728"/>
      <c r="P11" s="730"/>
      <c r="Q11" s="49"/>
      <c r="R11" s="667" t="s">
        <v>40</v>
      </c>
      <c r="S11" s="668"/>
      <c r="T11" s="669"/>
      <c r="U11" s="669"/>
      <c r="V11" s="669"/>
      <c r="W11" s="669"/>
      <c r="X11" s="669"/>
      <c r="Y11" s="669"/>
      <c r="Z11" s="669"/>
      <c r="AA11" s="669"/>
      <c r="AB11" s="669"/>
      <c r="AC11" s="669"/>
      <c r="AD11" s="669"/>
      <c r="AE11" s="669"/>
      <c r="AF11" s="669"/>
      <c r="AG11" s="669"/>
      <c r="AH11" s="669"/>
      <c r="AI11" s="669"/>
      <c r="AJ11" s="670"/>
      <c r="AK11" s="322"/>
    </row>
    <row r="12" spans="1:1024" s="215" customFormat="1" ht="7.5" customHeight="1" thickBot="1" x14ac:dyDescent="0.25">
      <c r="A12" s="731"/>
      <c r="B12" s="732"/>
      <c r="C12" s="732"/>
      <c r="D12" s="732"/>
      <c r="E12" s="733"/>
      <c r="F12" s="732"/>
      <c r="G12" s="732"/>
      <c r="H12" s="733"/>
      <c r="I12" s="733"/>
      <c r="J12" s="733"/>
      <c r="K12" s="733"/>
      <c r="L12" s="733"/>
      <c r="M12" s="732"/>
      <c r="N12" s="732"/>
      <c r="O12" s="732"/>
      <c r="P12" s="734"/>
      <c r="Q12" s="49"/>
      <c r="R12" s="671"/>
      <c r="S12" s="672"/>
      <c r="T12" s="673"/>
      <c r="U12" s="673"/>
      <c r="V12" s="673"/>
      <c r="W12" s="673"/>
      <c r="X12" s="673"/>
      <c r="Y12" s="673"/>
      <c r="Z12" s="673"/>
      <c r="AA12" s="673"/>
      <c r="AB12" s="673"/>
      <c r="AC12" s="673"/>
      <c r="AD12" s="673"/>
      <c r="AE12" s="673"/>
      <c r="AF12" s="673"/>
      <c r="AG12" s="673"/>
      <c r="AH12" s="673"/>
      <c r="AI12" s="673"/>
      <c r="AJ12" s="674"/>
      <c r="AK12" s="322"/>
    </row>
    <row r="13" spans="1:1024" ht="13.5" thickBot="1" x14ac:dyDescent="0.25">
      <c r="A13" s="675" t="s">
        <v>41</v>
      </c>
      <c r="B13" s="675" t="s">
        <v>42</v>
      </c>
      <c r="C13" s="675"/>
      <c r="D13" s="675"/>
      <c r="E13" s="677"/>
      <c r="F13" s="675"/>
      <c r="G13" s="675" t="s">
        <v>43</v>
      </c>
      <c r="H13" s="677" t="s">
        <v>44</v>
      </c>
      <c r="I13" s="677"/>
      <c r="J13" s="677"/>
      <c r="K13" s="677"/>
      <c r="L13" s="679" t="s">
        <v>45</v>
      </c>
      <c r="M13" s="675" t="s">
        <v>46</v>
      </c>
      <c r="N13" s="675" t="s">
        <v>47</v>
      </c>
      <c r="O13" s="675" t="s">
        <v>48</v>
      </c>
      <c r="P13" s="676" t="s">
        <v>49</v>
      </c>
      <c r="R13" s="684" t="s">
        <v>42</v>
      </c>
      <c r="S13" s="684"/>
      <c r="T13" s="680" t="s">
        <v>50</v>
      </c>
      <c r="U13" s="680"/>
      <c r="V13" s="680"/>
      <c r="W13" s="680"/>
      <c r="X13" s="680" t="s">
        <v>51</v>
      </c>
      <c r="Y13" s="680"/>
      <c r="Z13" s="680"/>
      <c r="AA13" s="680"/>
      <c r="AB13" s="680" t="s">
        <v>52</v>
      </c>
      <c r="AC13" s="680"/>
      <c r="AD13" s="680"/>
      <c r="AE13" s="680"/>
      <c r="AF13" s="680" t="s">
        <v>53</v>
      </c>
      <c r="AG13" s="680"/>
      <c r="AH13" s="680"/>
      <c r="AI13" s="680"/>
      <c r="AJ13" s="681" t="s">
        <v>54</v>
      </c>
      <c r="AMJ13" s="49"/>
    </row>
    <row r="14" spans="1:1024" s="215" customFormat="1" ht="26.25" thickBot="1" x14ac:dyDescent="0.25">
      <c r="A14" s="676"/>
      <c r="B14" s="262" t="s">
        <v>55</v>
      </c>
      <c r="C14" s="262" t="s">
        <v>56</v>
      </c>
      <c r="D14" s="262" t="s">
        <v>57</v>
      </c>
      <c r="E14" s="264" t="s">
        <v>58</v>
      </c>
      <c r="F14" s="262" t="s">
        <v>59</v>
      </c>
      <c r="G14" s="676"/>
      <c r="H14" s="264" t="s">
        <v>60</v>
      </c>
      <c r="I14" s="264" t="s">
        <v>61</v>
      </c>
      <c r="J14" s="264" t="s">
        <v>62</v>
      </c>
      <c r="K14" s="264" t="s">
        <v>63</v>
      </c>
      <c r="L14" s="735"/>
      <c r="M14" s="676"/>
      <c r="N14" s="676"/>
      <c r="O14" s="676"/>
      <c r="P14" s="744"/>
      <c r="Q14" s="49"/>
      <c r="R14" s="217" t="s">
        <v>55</v>
      </c>
      <c r="S14" s="217" t="s">
        <v>56</v>
      </c>
      <c r="T14" s="219" t="s">
        <v>64</v>
      </c>
      <c r="U14" s="219" t="s">
        <v>65</v>
      </c>
      <c r="V14" s="219" t="s">
        <v>66</v>
      </c>
      <c r="W14" s="218" t="s">
        <v>67</v>
      </c>
      <c r="X14" s="219" t="s">
        <v>68</v>
      </c>
      <c r="Y14" s="219" t="s">
        <v>69</v>
      </c>
      <c r="Z14" s="219" t="s">
        <v>70</v>
      </c>
      <c r="AA14" s="218" t="s">
        <v>71</v>
      </c>
      <c r="AB14" s="219" t="s">
        <v>72</v>
      </c>
      <c r="AC14" s="219" t="s">
        <v>73</v>
      </c>
      <c r="AD14" s="219" t="s">
        <v>74</v>
      </c>
      <c r="AE14" s="218" t="s">
        <v>75</v>
      </c>
      <c r="AF14" s="219" t="s">
        <v>76</v>
      </c>
      <c r="AG14" s="219" t="s">
        <v>77</v>
      </c>
      <c r="AH14" s="219" t="s">
        <v>78</v>
      </c>
      <c r="AI14" s="218" t="s">
        <v>79</v>
      </c>
      <c r="AJ14" s="681"/>
    </row>
    <row r="15" spans="1:1024" s="215" customFormat="1" ht="100.5" customHeight="1" thickBot="1" x14ac:dyDescent="0.25">
      <c r="A15" s="736" t="s">
        <v>870</v>
      </c>
      <c r="B15" s="371" t="s">
        <v>871</v>
      </c>
      <c r="C15" s="371" t="s">
        <v>872</v>
      </c>
      <c r="D15" s="371" t="s">
        <v>83</v>
      </c>
      <c r="E15" s="372">
        <f>+AJ15</f>
        <v>1800</v>
      </c>
      <c r="F15" s="373" t="s">
        <v>84</v>
      </c>
      <c r="G15" s="286" t="s">
        <v>873</v>
      </c>
      <c r="H15" s="372">
        <f>+W15</f>
        <v>420</v>
      </c>
      <c r="I15" s="372">
        <f>+AA15</f>
        <v>550</v>
      </c>
      <c r="J15" s="372">
        <f>+AE15</f>
        <v>330</v>
      </c>
      <c r="K15" s="372">
        <f>+AI15</f>
        <v>500</v>
      </c>
      <c r="L15" s="374">
        <v>117511838.75424927</v>
      </c>
      <c r="M15" s="739" t="s">
        <v>874</v>
      </c>
      <c r="N15" s="741" t="s">
        <v>875</v>
      </c>
      <c r="O15" s="286" t="s">
        <v>876</v>
      </c>
      <c r="P15" s="375"/>
      <c r="Q15" s="49"/>
      <c r="R15" s="371" t="s">
        <v>871</v>
      </c>
      <c r="S15" s="371" t="s">
        <v>872</v>
      </c>
      <c r="T15" s="376">
        <v>150</v>
      </c>
      <c r="U15" s="376">
        <v>120</v>
      </c>
      <c r="V15" s="376">
        <v>150</v>
      </c>
      <c r="W15" s="377">
        <f>+IF($D15="Porcentaje",IF(AND(T15&lt;&gt;"",U15="",V15=""),T15,IF(AND(T15&lt;&gt;"",U15&lt;&gt;"",V15=""),U15,IF(AND(T15&lt;&gt;"",U15&lt;&gt;"",V15&lt;&gt;""),V15,0))),SUM(T15:V15))</f>
        <v>420</v>
      </c>
      <c r="X15" s="376">
        <v>200</v>
      </c>
      <c r="Y15" s="376">
        <v>130</v>
      </c>
      <c r="Z15" s="376">
        <v>220</v>
      </c>
      <c r="AA15" s="377">
        <f>+IF($D15="Porcentaje",IF(AND(X15&lt;&gt;"",Y15="",Z15=""),X15,IF(AND(X15&lt;&gt;"",Y15&lt;&gt;"",Z15=""),Y15,IF(AND(X15&lt;&gt;"",Y15&lt;&gt;"",Z15&lt;&gt;""),Z15,0))),SUM(X15:Z15))</f>
        <v>550</v>
      </c>
      <c r="AB15" s="376">
        <v>110</v>
      </c>
      <c r="AC15" s="376">
        <v>100</v>
      </c>
      <c r="AD15" s="376">
        <v>120</v>
      </c>
      <c r="AE15" s="377">
        <f>+IF($D15="Porcentaje",IF(AND(AB15&lt;&gt;"",AC15="",AD15=""),AB15,IF(AND(AB15&lt;&gt;"",AC15&lt;&gt;"",AD15=""),AC15,IF(AND(AB15&lt;&gt;"",AC15&lt;&gt;"",AD15&lt;&gt;""),AD15,0))),SUM(AB15:AD15))</f>
        <v>330</v>
      </c>
      <c r="AF15" s="376">
        <v>120</v>
      </c>
      <c r="AG15" s="376">
        <v>130</v>
      </c>
      <c r="AH15" s="376">
        <v>250</v>
      </c>
      <c r="AI15" s="377">
        <f>+IF($D15="Porcentaje",IF(AND(AF15&lt;&gt;"",AG15="",AH15=""),AF15,IF(AND(AF15&lt;&gt;"",AG15&lt;&gt;"",AH15=""),AG15,IF(AND(AF15&lt;&gt;"",AG15&lt;&gt;"",AH15&lt;&gt;""),AH15,0))),SUM(AF15:AH15))</f>
        <v>500</v>
      </c>
      <c r="AJ15" s="377">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1800</v>
      </c>
    </row>
    <row r="16" spans="1:1024" ht="152.25" customHeight="1" thickBot="1" x14ac:dyDescent="0.25">
      <c r="A16" s="737"/>
      <c r="B16" s="371" t="s">
        <v>877</v>
      </c>
      <c r="C16" s="371" t="s">
        <v>878</v>
      </c>
      <c r="D16" s="371" t="s">
        <v>83</v>
      </c>
      <c r="E16" s="372">
        <f>+AJ16</f>
        <v>2150</v>
      </c>
      <c r="F16" s="373" t="s">
        <v>84</v>
      </c>
      <c r="G16" s="286" t="s">
        <v>879</v>
      </c>
      <c r="H16" s="372">
        <f>+W16</f>
        <v>520</v>
      </c>
      <c r="I16" s="372">
        <f>+AA16</f>
        <v>500</v>
      </c>
      <c r="J16" s="372">
        <f>+AE16</f>
        <v>475</v>
      </c>
      <c r="K16" s="372">
        <f>+AI16</f>
        <v>655</v>
      </c>
      <c r="L16" s="374">
        <v>58755919.384027325</v>
      </c>
      <c r="M16" s="740"/>
      <c r="N16" s="742"/>
      <c r="O16" s="286" t="s">
        <v>880</v>
      </c>
      <c r="P16" s="375"/>
      <c r="R16" s="371" t="s">
        <v>877</v>
      </c>
      <c r="S16" s="371" t="s">
        <v>878</v>
      </c>
      <c r="T16" s="376">
        <v>120</v>
      </c>
      <c r="U16" s="376">
        <v>150</v>
      </c>
      <c r="V16" s="376">
        <v>250</v>
      </c>
      <c r="W16" s="377">
        <f>+IF($D16="Porcentaje",IF(AND(T16&lt;&gt;"",U16="",V16=""),T16,IF(AND(T16&lt;&gt;"",U16&lt;&gt;"",V16=""),U16,IF(AND(T16&lt;&gt;"",U16&lt;&gt;"",V16&lt;&gt;""),V16,0))),SUM(T16:V16))</f>
        <v>520</v>
      </c>
      <c r="X16" s="376">
        <v>125</v>
      </c>
      <c r="Y16" s="376">
        <v>200</v>
      </c>
      <c r="Z16" s="376">
        <v>175</v>
      </c>
      <c r="AA16" s="377">
        <f>+IF($D16="Porcentaje",IF(AND(X16&lt;&gt;"",Y16="",Z16=""),X16,IF(AND(X16&lt;&gt;"",Y16&lt;&gt;"",Z16=""),Y16,IF(AND(X16&lt;&gt;"",Y16&lt;&gt;"",Z16&lt;&gt;""),Z16,0))),SUM(X16:Z16))</f>
        <v>500</v>
      </c>
      <c r="AB16" s="376">
        <v>115</v>
      </c>
      <c r="AC16" s="376">
        <v>175</v>
      </c>
      <c r="AD16" s="376">
        <v>185</v>
      </c>
      <c r="AE16" s="377">
        <f>+IF($D16="Porcentaje",IF(AND(AB16&lt;&gt;"",AC16="",AD16=""),AB16,IF(AND(AB16&lt;&gt;"",AC16&lt;&gt;"",AD16=""),AC16,IF(AND(AB16&lt;&gt;"",AC16&lt;&gt;"",AD16&lt;&gt;""),AD16,0))),SUM(AB16:AD16))</f>
        <v>475</v>
      </c>
      <c r="AF16" s="376">
        <v>190</v>
      </c>
      <c r="AG16" s="376">
        <v>200</v>
      </c>
      <c r="AH16" s="376">
        <v>265</v>
      </c>
      <c r="AI16" s="377">
        <f>+IF($D16="Porcentaje",IF(AND(AF16&lt;&gt;"",AG16="",AH16=""),AF16,IF(AND(AF16&lt;&gt;"",AG16&lt;&gt;"",AH16=""),AG16,IF(AND(AF16&lt;&gt;"",AG16&lt;&gt;"",AH16&lt;&gt;""),AH16,0))),SUM(AF16:AH16))</f>
        <v>655</v>
      </c>
      <c r="AJ16" s="377">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2150</v>
      </c>
    </row>
    <row r="17" spans="1:36" ht="188.25" customHeight="1" thickBot="1" x14ac:dyDescent="0.25">
      <c r="A17" s="737"/>
      <c r="B17" s="371" t="s">
        <v>881</v>
      </c>
      <c r="C17" s="378" t="s">
        <v>882</v>
      </c>
      <c r="D17" s="371" t="s">
        <v>83</v>
      </c>
      <c r="E17" s="372">
        <f>+AJ17</f>
        <v>2</v>
      </c>
      <c r="F17" s="373" t="s">
        <v>84</v>
      </c>
      <c r="G17" s="286" t="s">
        <v>632</v>
      </c>
      <c r="H17" s="372">
        <f>+W17</f>
        <v>1</v>
      </c>
      <c r="I17" s="372">
        <f>+AA17</f>
        <v>0</v>
      </c>
      <c r="J17" s="372">
        <f>+AE17</f>
        <v>1</v>
      </c>
      <c r="K17" s="372">
        <f>+AI17</f>
        <v>0</v>
      </c>
      <c r="L17" s="374">
        <v>9792653.2237685435</v>
      </c>
      <c r="M17" s="740"/>
      <c r="N17" s="742"/>
      <c r="O17" s="379" t="s">
        <v>883</v>
      </c>
      <c r="P17" s="375"/>
      <c r="R17" s="380" t="s">
        <v>630</v>
      </c>
      <c r="S17" s="378" t="s">
        <v>631</v>
      </c>
      <c r="T17" s="376">
        <v>0</v>
      </c>
      <c r="U17" s="376">
        <v>0</v>
      </c>
      <c r="V17" s="376">
        <v>1</v>
      </c>
      <c r="W17" s="377">
        <f>+IF($D17="Porcentaje",IF(AND(T17&lt;&gt;"",U17="",V17=""),T17,IF(AND(T17&lt;&gt;"",U17&lt;&gt;"",V17=""),U17,IF(AND(T17&lt;&gt;"",U17&lt;&gt;"",V17&lt;&gt;""),V17,0))),SUM(T17:V17))</f>
        <v>1</v>
      </c>
      <c r="X17" s="376">
        <v>0</v>
      </c>
      <c r="Y17" s="376">
        <v>0</v>
      </c>
      <c r="Z17" s="376">
        <v>0</v>
      </c>
      <c r="AA17" s="377">
        <f>+IF($D17="Porcentaje",IF(AND(X17&lt;&gt;"",Y17="",Z17=""),X17,IF(AND(X17&lt;&gt;"",Y17&lt;&gt;"",Z17=""),Y17,IF(AND(X17&lt;&gt;"",Y17&lt;&gt;"",Z17&lt;&gt;""),Z17,0))),SUM(X17:Z17))</f>
        <v>0</v>
      </c>
      <c r="AB17" s="376">
        <v>1</v>
      </c>
      <c r="AC17" s="376">
        <v>0</v>
      </c>
      <c r="AD17" s="376">
        <v>0</v>
      </c>
      <c r="AE17" s="377">
        <f>+IF($D17="Porcentaje",IF(AND(AB17&lt;&gt;"",AC17="",AD17=""),AB17,IF(AND(AB17&lt;&gt;"",AC17&lt;&gt;"",AD17=""),AC17,IF(AND(AB17&lt;&gt;"",AC17&lt;&gt;"",AD17&lt;&gt;""),AD17,0))),SUM(AB17:AD17))</f>
        <v>1</v>
      </c>
      <c r="AF17" s="376">
        <v>0</v>
      </c>
      <c r="AG17" s="376">
        <v>0</v>
      </c>
      <c r="AH17" s="376">
        <v>0</v>
      </c>
      <c r="AI17" s="377">
        <f>+IF($D17="Porcentaje",IF(AND(AF17&lt;&gt;"",AG17="",AH17=""),AF17,IF(AND(AF17&lt;&gt;"",AG17&lt;&gt;"",AH17=""),AG17,IF(AND(AF17&lt;&gt;"",AG17&lt;&gt;"",AH17&lt;&gt;""),AH17,0))),SUM(AF17:AH17))</f>
        <v>0</v>
      </c>
      <c r="AJ17" s="377">
        <f>+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2</v>
      </c>
    </row>
    <row r="18" spans="1:36" s="213" customFormat="1" ht="181.5" customHeight="1" thickBot="1" x14ac:dyDescent="0.25">
      <c r="A18" s="738"/>
      <c r="B18" s="371" t="s">
        <v>884</v>
      </c>
      <c r="C18" s="381" t="s">
        <v>885</v>
      </c>
      <c r="D18" s="371" t="s">
        <v>83</v>
      </c>
      <c r="E18" s="372">
        <f>+AJ18</f>
        <v>2</v>
      </c>
      <c r="F18" s="373" t="s">
        <v>84</v>
      </c>
      <c r="G18" s="379" t="s">
        <v>886</v>
      </c>
      <c r="H18" s="372">
        <f>+W18</f>
        <v>0</v>
      </c>
      <c r="I18" s="372">
        <f>+AA18</f>
        <v>1</v>
      </c>
      <c r="J18" s="372">
        <f>+AE18</f>
        <v>0</v>
      </c>
      <c r="K18" s="372">
        <f>+AI18</f>
        <v>1</v>
      </c>
      <c r="L18" s="374">
        <v>9792653.2237685435</v>
      </c>
      <c r="M18" s="740"/>
      <c r="N18" s="743"/>
      <c r="O18" s="379" t="s">
        <v>883</v>
      </c>
      <c r="P18" s="375"/>
      <c r="Q18" s="49"/>
      <c r="R18" s="371" t="s">
        <v>887</v>
      </c>
      <c r="S18" s="381" t="s">
        <v>634</v>
      </c>
      <c r="T18" s="376">
        <v>0</v>
      </c>
      <c r="U18" s="376">
        <v>0</v>
      </c>
      <c r="V18" s="376">
        <v>0</v>
      </c>
      <c r="W18" s="377">
        <f>+IF($D18="Porcentaje",IF(AND(T18&lt;&gt;"",U18="",V18=""),T18,IF(AND(T18&lt;&gt;"",U18&lt;&gt;"",V18=""),U18,IF(AND(T18&lt;&gt;"",U18&lt;&gt;"",V18&lt;&gt;""),V18,0))),SUM(T18:V18))</f>
        <v>0</v>
      </c>
      <c r="X18" s="376">
        <v>0</v>
      </c>
      <c r="Y18" s="376">
        <v>1</v>
      </c>
      <c r="Z18" s="376">
        <v>0</v>
      </c>
      <c r="AA18" s="377">
        <f>+IF($D18="Porcentaje",IF(AND(X18&lt;&gt;"",Y18="",Z18=""),X18,IF(AND(X18&lt;&gt;"",Y18&lt;&gt;"",Z18=""),Y18,IF(AND(X18&lt;&gt;"",Y18&lt;&gt;"",Z18&lt;&gt;""),Z18,0))),SUM(X18:Z18))</f>
        <v>1</v>
      </c>
      <c r="AB18" s="376">
        <v>0</v>
      </c>
      <c r="AC18" s="376">
        <v>0</v>
      </c>
      <c r="AD18" s="376">
        <v>0</v>
      </c>
      <c r="AE18" s="377">
        <f>+IF($D18="Porcentaje",IF(AND(AB18&lt;&gt;"",AC18="",AD18=""),AB18,IF(AND(AB18&lt;&gt;"",AC18&lt;&gt;"",AD18=""),AC18,IF(AND(AB18&lt;&gt;"",AC18&lt;&gt;"",AD18&lt;&gt;""),AD18,0))),SUM(AB18:AD18))</f>
        <v>0</v>
      </c>
      <c r="AF18" s="376">
        <v>0</v>
      </c>
      <c r="AG18" s="376">
        <v>0</v>
      </c>
      <c r="AH18" s="376">
        <v>1</v>
      </c>
      <c r="AI18" s="377">
        <f>+IF($D18="Porcentaje",IF(AND(AF18&lt;&gt;"",AG18="",AH18=""),AF18,IF(AND(AF18&lt;&gt;"",AG18&lt;&gt;"",AH18=""),AG18,IF(AND(AF18&lt;&gt;"",AG18&lt;&gt;"",AH18&lt;&gt;""),AH18,0))),SUM(AF18:AH18))</f>
        <v>1</v>
      </c>
      <c r="AJ18" s="377">
        <f>+IFERROR(IF(D18="Porcentaje",IF(AND(COUNT(T18:V18)&gt;=0,COUNT(X18:Z18)=0,COUNT(AB18:AD18)=0,COUNT(AF18:AH18)=0),W18,IF(AND(COUNT(T18:V18)&gt;=1,COUNT(X18:Z18)&gt;=1,COUNT(AB18:AD18)=0,COUNT(AF18:AH18)=0),AA18,IF(AND(COUNT(T18:V18)&gt;=1,COUNT(X18:Z18)&gt;=1,COUNT(AB18:AD18)&gt;=1,COUNT(AF18:AH18)=0),AE18,IF(AND(COUNT(T18:V18)&gt;=1,COUNT(X18:Z18)&gt;=1,COUNT(AB18:AD18)&gt;=1,COUNT(AF18:AH18)&gt;=1),AI18,"-")))),SUM(W18,AA18,AE18,AI18)),"-")</f>
        <v>2</v>
      </c>
    </row>
    <row r="19" spans="1:36" s="213" customFormat="1" ht="15" x14ac:dyDescent="0.25">
      <c r="E19" s="368"/>
      <c r="H19" s="368"/>
      <c r="I19" s="368"/>
      <c r="J19" s="368"/>
      <c r="K19" s="368"/>
      <c r="L19" s="382"/>
      <c r="Q19" s="49"/>
      <c r="T19" s="368"/>
      <c r="U19" s="368"/>
      <c r="V19" s="368"/>
      <c r="W19" s="368"/>
      <c r="X19" s="368"/>
      <c r="Y19" s="368"/>
      <c r="Z19" s="368"/>
      <c r="AA19" s="368"/>
      <c r="AB19" s="368"/>
      <c r="AC19" s="368"/>
      <c r="AD19" s="368"/>
      <c r="AE19" s="368"/>
      <c r="AF19" s="368"/>
      <c r="AG19" s="368"/>
      <c r="AH19" s="368"/>
      <c r="AI19" s="368"/>
      <c r="AJ19" s="368"/>
    </row>
    <row r="20" spans="1:36" s="213" customFormat="1" ht="15" x14ac:dyDescent="0.25">
      <c r="E20" s="368"/>
      <c r="H20" s="368"/>
      <c r="I20" s="368"/>
      <c r="J20" s="368"/>
      <c r="K20" s="368"/>
      <c r="L20" s="382"/>
      <c r="Q20" s="49"/>
      <c r="T20" s="368"/>
      <c r="U20" s="368"/>
      <c r="V20" s="368"/>
      <c r="W20" s="368"/>
      <c r="X20" s="368"/>
      <c r="Y20" s="368"/>
      <c r="Z20" s="368"/>
      <c r="AA20" s="368"/>
      <c r="AB20" s="368"/>
      <c r="AC20" s="368"/>
      <c r="AD20" s="368"/>
      <c r="AE20" s="368"/>
      <c r="AF20" s="368"/>
      <c r="AG20" s="368"/>
      <c r="AH20" s="368"/>
      <c r="AI20" s="368"/>
      <c r="AJ20" s="368"/>
    </row>
    <row r="21" spans="1:36" s="213" customFormat="1" x14ac:dyDescent="0.2">
      <c r="E21" s="368"/>
      <c r="H21" s="368"/>
      <c r="I21" s="368"/>
      <c r="J21" s="368"/>
      <c r="K21" s="368"/>
      <c r="L21" s="368"/>
      <c r="Q21" s="49"/>
      <c r="T21" s="368"/>
      <c r="U21" s="368"/>
      <c r="V21" s="368"/>
      <c r="W21" s="368"/>
      <c r="X21" s="368"/>
      <c r="Y21" s="368"/>
      <c r="Z21" s="368"/>
      <c r="AA21" s="368"/>
      <c r="AB21" s="368"/>
      <c r="AC21" s="368"/>
      <c r="AD21" s="368"/>
      <c r="AE21" s="368"/>
      <c r="AF21" s="368"/>
      <c r="AG21" s="368"/>
      <c r="AH21" s="368"/>
      <c r="AI21" s="368"/>
      <c r="AJ21" s="368"/>
    </row>
    <row r="22" spans="1:36" s="213" customFormat="1" x14ac:dyDescent="0.2">
      <c r="E22" s="368"/>
      <c r="H22" s="368"/>
      <c r="I22" s="368"/>
      <c r="J22" s="368"/>
      <c r="K22" s="368"/>
      <c r="L22" s="368"/>
      <c r="Q22" s="49"/>
      <c r="T22" s="368"/>
      <c r="U22" s="368"/>
      <c r="V22" s="368"/>
      <c r="W22" s="368"/>
      <c r="X22" s="368"/>
      <c r="Y22" s="368"/>
      <c r="Z22" s="368"/>
      <c r="AA22" s="368"/>
      <c r="AB22" s="368"/>
      <c r="AC22" s="368"/>
      <c r="AD22" s="368"/>
      <c r="AE22" s="368"/>
      <c r="AF22" s="368"/>
      <c r="AG22" s="368"/>
      <c r="AH22" s="368"/>
      <c r="AI22" s="368"/>
      <c r="AJ22" s="368"/>
    </row>
    <row r="23" spans="1:36" s="213" customFormat="1" x14ac:dyDescent="0.2">
      <c r="E23" s="368"/>
      <c r="H23" s="368"/>
      <c r="I23" s="368"/>
      <c r="J23" s="368"/>
      <c r="K23" s="368"/>
      <c r="L23" s="368"/>
      <c r="Q23" s="49"/>
      <c r="T23" s="368"/>
      <c r="U23" s="368"/>
      <c r="V23" s="368"/>
      <c r="W23" s="368"/>
      <c r="X23" s="368"/>
      <c r="Y23" s="368"/>
      <c r="Z23" s="368"/>
      <c r="AA23" s="368"/>
      <c r="AB23" s="368"/>
      <c r="AC23" s="368"/>
      <c r="AD23" s="368"/>
      <c r="AE23" s="368"/>
      <c r="AF23" s="368"/>
      <c r="AG23" s="368"/>
      <c r="AH23" s="368"/>
      <c r="AI23" s="368"/>
      <c r="AJ23" s="368"/>
    </row>
    <row r="24" spans="1:36" s="213" customFormat="1" x14ac:dyDescent="0.2">
      <c r="E24" s="368"/>
      <c r="H24" s="368"/>
      <c r="I24" s="368"/>
      <c r="J24" s="368"/>
      <c r="K24" s="368"/>
      <c r="L24" s="368"/>
      <c r="Q24" s="49"/>
      <c r="T24" s="368"/>
      <c r="U24" s="368"/>
      <c r="V24" s="368"/>
      <c r="W24" s="368"/>
      <c r="X24" s="368"/>
      <c r="Y24" s="368"/>
      <c r="Z24" s="368"/>
      <c r="AA24" s="368"/>
      <c r="AB24" s="368"/>
      <c r="AC24" s="368"/>
      <c r="AD24" s="368"/>
      <c r="AE24" s="368"/>
      <c r="AF24" s="368"/>
      <c r="AG24" s="368"/>
      <c r="AH24" s="368"/>
      <c r="AI24" s="368"/>
      <c r="AJ24" s="368"/>
    </row>
    <row r="25" spans="1:36" s="213" customFormat="1" x14ac:dyDescent="0.2">
      <c r="E25" s="368"/>
      <c r="H25" s="368"/>
      <c r="I25" s="368"/>
      <c r="J25" s="368"/>
      <c r="K25" s="368"/>
      <c r="L25" s="368"/>
      <c r="Q25" s="49"/>
      <c r="T25" s="368"/>
      <c r="U25" s="368"/>
      <c r="V25" s="368"/>
      <c r="W25" s="368"/>
      <c r="X25" s="368"/>
      <c r="Y25" s="368"/>
      <c r="Z25" s="368"/>
      <c r="AA25" s="368"/>
      <c r="AB25" s="368"/>
      <c r="AC25" s="368"/>
      <c r="AD25" s="368"/>
      <c r="AE25" s="368"/>
      <c r="AF25" s="368"/>
      <c r="AG25" s="368"/>
      <c r="AH25" s="368"/>
      <c r="AI25" s="368"/>
      <c r="AJ25" s="368"/>
    </row>
    <row r="26" spans="1:36" s="213" customFormat="1" x14ac:dyDescent="0.2">
      <c r="E26" s="368"/>
      <c r="H26" s="368"/>
      <c r="I26" s="368"/>
      <c r="J26" s="368"/>
      <c r="K26" s="368"/>
      <c r="L26" s="368"/>
      <c r="Q26" s="49"/>
      <c r="T26" s="368"/>
      <c r="U26" s="368"/>
      <c r="V26" s="368"/>
      <c r="W26" s="368"/>
      <c r="X26" s="368"/>
      <c r="Y26" s="368"/>
      <c r="Z26" s="368"/>
      <c r="AA26" s="368"/>
      <c r="AB26" s="368"/>
      <c r="AC26" s="368"/>
      <c r="AD26" s="368"/>
      <c r="AE26" s="368"/>
      <c r="AF26" s="368"/>
      <c r="AG26" s="368"/>
      <c r="AH26" s="368"/>
      <c r="AI26" s="368"/>
      <c r="AJ26" s="368"/>
    </row>
    <row r="27" spans="1:36" s="213" customFormat="1" x14ac:dyDescent="0.2">
      <c r="E27" s="368"/>
      <c r="H27" s="368"/>
      <c r="I27" s="368"/>
      <c r="J27" s="368"/>
      <c r="K27" s="368"/>
      <c r="L27" s="368"/>
      <c r="Q27" s="49"/>
      <c r="T27" s="368"/>
      <c r="U27" s="368"/>
      <c r="V27" s="368"/>
      <c r="W27" s="368"/>
      <c r="X27" s="368"/>
      <c r="Y27" s="368"/>
      <c r="Z27" s="368"/>
      <c r="AA27" s="368"/>
      <c r="AB27" s="368"/>
      <c r="AC27" s="368"/>
      <c r="AD27" s="368"/>
      <c r="AE27" s="368"/>
      <c r="AF27" s="368"/>
      <c r="AG27" s="368"/>
      <c r="AH27" s="368"/>
      <c r="AI27" s="368"/>
      <c r="AJ27" s="368"/>
    </row>
    <row r="28" spans="1:36" s="213" customFormat="1" x14ac:dyDescent="0.2">
      <c r="E28" s="368"/>
      <c r="H28" s="368"/>
      <c r="I28" s="368"/>
      <c r="J28" s="368"/>
      <c r="K28" s="368"/>
      <c r="L28" s="368"/>
      <c r="Q28" s="49"/>
      <c r="T28" s="368"/>
      <c r="U28" s="368"/>
      <c r="V28" s="368"/>
      <c r="W28" s="368"/>
      <c r="X28" s="368"/>
      <c r="Y28" s="368"/>
      <c r="Z28" s="368"/>
      <c r="AA28" s="368"/>
      <c r="AB28" s="368"/>
      <c r="AC28" s="368"/>
      <c r="AD28" s="368"/>
      <c r="AE28" s="368"/>
      <c r="AF28" s="368"/>
      <c r="AG28" s="368"/>
      <c r="AH28" s="368"/>
      <c r="AI28" s="368"/>
      <c r="AJ28" s="368"/>
    </row>
  </sheetData>
  <mergeCells count="27">
    <mergeCell ref="A15:A18"/>
    <mergeCell ref="M15:M18"/>
    <mergeCell ref="N15:N18"/>
    <mergeCell ref="O13:O14"/>
    <mergeCell ref="P13:P14"/>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8:P8"/>
    <mergeCell ref="A5:P5"/>
    <mergeCell ref="A6:E6"/>
    <mergeCell ref="F6:J6"/>
    <mergeCell ref="K6:P6"/>
    <mergeCell ref="A7:P7"/>
  </mergeCells>
  <dataValidations count="2">
    <dataValidation type="list" allowBlank="1" showInputMessage="1" showErrorMessage="1" sqref="D15:D18" xr:uid="{EABB62E0-DD24-44A1-8243-A5222E380296}">
      <formula1>"Unidad,Porcentaje,Monetario"</formula1>
    </dataValidation>
    <dataValidation type="list" allowBlank="1" showInputMessage="1" showErrorMessage="1" sqref="F15:F18" xr:uid="{8E18D134-8A2D-4FDC-B20D-67CAA0B0A5A6}">
      <formula1>"A,B,C"</formula1>
    </dataValidation>
  </dataValidations>
  <printOptions horizontalCentered="1" verticalCentered="1"/>
  <pageMargins left="0.7" right="0.7" top="0.75" bottom="0.75" header="0.3" footer="0.3"/>
  <pageSetup paperSize="5" scale="4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D7449-F8E3-4AAD-9864-C99C4DFF333F}">
  <sheetPr codeName="Hoja10">
    <pageSetUpPr fitToPage="1"/>
  </sheetPr>
  <dimension ref="A3:AK37"/>
  <sheetViews>
    <sheetView showGridLines="0" zoomScale="84" zoomScaleNormal="84" workbookViewId="0"/>
  </sheetViews>
  <sheetFormatPr baseColWidth="10" defaultColWidth="11.42578125" defaultRowHeight="12.75" x14ac:dyDescent="0.2"/>
  <cols>
    <col min="1" max="1" width="26.140625" style="214" bestFit="1" customWidth="1"/>
    <col min="2" max="2" width="24.85546875" style="214" customWidth="1"/>
    <col min="3" max="3" width="16.5703125" style="214" customWidth="1"/>
    <col min="4" max="4" width="13.85546875" style="214" customWidth="1"/>
    <col min="5" max="5" width="25.85546875" style="214" bestFit="1" customWidth="1"/>
    <col min="6" max="6" width="10.7109375" style="214" customWidth="1"/>
    <col min="7" max="7" width="21.28515625" style="214" customWidth="1"/>
    <col min="8" max="8" width="24.42578125" style="214" customWidth="1"/>
    <col min="9" max="11" width="24.42578125" style="214" bestFit="1" customWidth="1"/>
    <col min="12" max="12" width="28.140625" style="214" bestFit="1" customWidth="1"/>
    <col min="13" max="13" width="15.85546875" style="214" customWidth="1"/>
    <col min="14" max="14" width="20.5703125" style="214" customWidth="1"/>
    <col min="15" max="15" width="20.140625" style="214" customWidth="1"/>
    <col min="16" max="16" width="15.28515625" style="214" customWidth="1"/>
    <col min="17" max="17" width="11.42578125" style="214"/>
    <col min="18" max="18" width="17.140625" style="214" customWidth="1"/>
    <col min="19" max="19" width="17" style="214" customWidth="1"/>
    <col min="20" max="22" width="16.85546875" style="214" customWidth="1"/>
    <col min="23" max="23" width="24.42578125" style="214" customWidth="1"/>
    <col min="24" max="24" width="18.140625" style="214" customWidth="1"/>
    <col min="25" max="26" width="16.85546875" style="214" customWidth="1"/>
    <col min="27" max="27" width="24.42578125" style="214" customWidth="1"/>
    <col min="28" max="28" width="16.85546875" style="214" customWidth="1"/>
    <col min="29" max="29" width="17.28515625" style="214" customWidth="1"/>
    <col min="30" max="30" width="16.85546875" style="214" customWidth="1"/>
    <col min="31" max="31" width="24.42578125" style="214" customWidth="1"/>
    <col min="32" max="32" width="17.28515625" style="214" customWidth="1"/>
    <col min="33" max="34" width="16.85546875" style="214" customWidth="1"/>
    <col min="35" max="35" width="24.42578125" style="214" customWidth="1"/>
    <col min="36" max="36" width="25.85546875" style="214" customWidth="1"/>
    <col min="37" max="38" width="11.42578125" style="214" customWidth="1"/>
    <col min="39" max="16384" width="11.42578125" style="214"/>
  </cols>
  <sheetData>
    <row r="3" spans="1:36" x14ac:dyDescent="0.2">
      <c r="A3" s="213"/>
      <c r="B3" s="213"/>
      <c r="C3" s="213"/>
      <c r="D3" s="213"/>
      <c r="E3" s="213"/>
      <c r="F3" s="213"/>
      <c r="G3" s="213"/>
      <c r="H3" s="213"/>
      <c r="I3" s="213"/>
      <c r="J3" s="213"/>
      <c r="K3" s="213"/>
      <c r="L3" s="213"/>
      <c r="M3" s="213"/>
      <c r="N3" s="213"/>
      <c r="O3" s="213"/>
      <c r="P3" s="213"/>
      <c r="R3" s="213"/>
      <c r="S3" s="213"/>
      <c r="T3" s="213"/>
      <c r="U3" s="213"/>
      <c r="V3" s="213"/>
      <c r="W3" s="213"/>
      <c r="X3" s="213"/>
      <c r="Y3" s="213"/>
      <c r="Z3" s="213"/>
      <c r="AA3" s="213"/>
      <c r="AB3" s="213"/>
      <c r="AC3" s="213"/>
      <c r="AD3" s="213"/>
      <c r="AE3" s="213"/>
      <c r="AF3" s="213"/>
      <c r="AG3" s="213"/>
      <c r="AH3" s="213"/>
      <c r="AI3" s="213"/>
      <c r="AJ3" s="213"/>
    </row>
    <row r="4" spans="1:36" x14ac:dyDescent="0.2">
      <c r="A4" s="213"/>
      <c r="B4" s="213"/>
      <c r="C4" s="213"/>
      <c r="D4" s="213"/>
      <c r="E4" s="213"/>
      <c r="F4" s="213"/>
      <c r="G4" s="213"/>
      <c r="H4" s="213"/>
      <c r="I4" s="213"/>
      <c r="J4" s="213"/>
      <c r="K4" s="213"/>
      <c r="L4" s="213"/>
      <c r="M4" s="213"/>
      <c r="N4" s="213"/>
      <c r="O4" s="213"/>
      <c r="P4" s="213"/>
      <c r="R4" s="213"/>
      <c r="S4" s="213"/>
      <c r="T4" s="213"/>
      <c r="U4" s="213"/>
      <c r="V4" s="213"/>
      <c r="W4" s="213"/>
      <c r="X4" s="213"/>
      <c r="Y4" s="213"/>
      <c r="Z4" s="213"/>
      <c r="AA4" s="213"/>
      <c r="AB4" s="213"/>
      <c r="AC4" s="213"/>
      <c r="AD4" s="213"/>
      <c r="AE4" s="213"/>
      <c r="AF4" s="213"/>
      <c r="AG4" s="213"/>
      <c r="AH4" s="213"/>
      <c r="AI4" s="213"/>
      <c r="AJ4" s="213"/>
    </row>
    <row r="5" spans="1:36" x14ac:dyDescent="0.2">
      <c r="A5" s="213"/>
      <c r="B5" s="213"/>
      <c r="C5" s="213"/>
      <c r="D5" s="213"/>
      <c r="E5" s="213"/>
      <c r="F5" s="213"/>
      <c r="G5" s="213"/>
      <c r="H5" s="213"/>
      <c r="I5" s="213"/>
      <c r="J5" s="213"/>
      <c r="K5" s="213"/>
      <c r="L5" s="213"/>
      <c r="M5" s="213"/>
      <c r="N5" s="213"/>
      <c r="O5" s="213"/>
      <c r="P5" s="213"/>
      <c r="R5" s="213"/>
      <c r="S5" s="213"/>
      <c r="T5" s="213"/>
      <c r="U5" s="213"/>
      <c r="V5" s="213"/>
      <c r="W5" s="213"/>
      <c r="X5" s="213"/>
      <c r="Y5" s="213"/>
      <c r="Z5" s="213"/>
      <c r="AA5" s="213"/>
      <c r="AB5" s="213"/>
      <c r="AC5" s="213"/>
      <c r="AD5" s="213"/>
      <c r="AE5" s="213"/>
      <c r="AF5" s="213"/>
      <c r="AG5" s="213"/>
      <c r="AH5" s="213"/>
      <c r="AI5" s="213"/>
      <c r="AJ5" s="213"/>
    </row>
    <row r="6" spans="1:36" ht="13.5" thickBot="1" x14ac:dyDescent="0.25">
      <c r="A6" s="213"/>
      <c r="B6" s="213"/>
      <c r="C6" s="213"/>
      <c r="D6" s="213"/>
      <c r="E6" s="213"/>
      <c r="F6" s="213"/>
      <c r="G6" s="213"/>
      <c r="H6" s="213"/>
      <c r="I6" s="213"/>
      <c r="J6" s="213"/>
      <c r="K6" s="213"/>
      <c r="L6" s="213"/>
      <c r="M6" s="213"/>
      <c r="N6" s="213"/>
      <c r="O6" s="213"/>
      <c r="P6" s="213"/>
      <c r="R6" s="213"/>
      <c r="S6" s="213"/>
      <c r="T6" s="213"/>
      <c r="U6" s="213"/>
      <c r="V6" s="213"/>
      <c r="W6" s="213"/>
      <c r="X6" s="213"/>
      <c r="Y6" s="213"/>
      <c r="Z6" s="213"/>
      <c r="AA6" s="213"/>
      <c r="AB6" s="213"/>
      <c r="AC6" s="213"/>
      <c r="AD6" s="213"/>
      <c r="AE6" s="213"/>
      <c r="AF6" s="213"/>
      <c r="AG6" s="213"/>
      <c r="AH6" s="213"/>
      <c r="AI6" s="213"/>
      <c r="AJ6" s="213"/>
    </row>
    <row r="7" spans="1:36" ht="13.5" thickBot="1" x14ac:dyDescent="0.25">
      <c r="A7" s="645" t="s">
        <v>32</v>
      </c>
      <c r="B7" s="646"/>
      <c r="C7" s="646"/>
      <c r="D7" s="646"/>
      <c r="E7" s="726"/>
      <c r="F7" s="646"/>
      <c r="G7" s="646"/>
      <c r="H7" s="726"/>
      <c r="I7" s="726"/>
      <c r="J7" s="726"/>
      <c r="K7" s="726"/>
      <c r="L7" s="726"/>
      <c r="M7" s="646"/>
      <c r="N7" s="646"/>
      <c r="O7" s="646"/>
      <c r="P7" s="647"/>
      <c r="R7" s="213"/>
      <c r="S7" s="213"/>
      <c r="T7" s="213"/>
      <c r="U7" s="213"/>
      <c r="V7" s="213"/>
      <c r="W7" s="213"/>
      <c r="X7" s="213"/>
      <c r="Y7" s="213"/>
      <c r="Z7" s="213"/>
      <c r="AA7" s="213"/>
      <c r="AB7" s="213"/>
      <c r="AC7" s="213"/>
      <c r="AD7" s="213"/>
      <c r="AE7" s="213"/>
      <c r="AF7" s="213"/>
      <c r="AG7" s="213"/>
      <c r="AH7" s="213"/>
      <c r="AI7" s="213"/>
      <c r="AJ7" s="213"/>
    </row>
    <row r="8" spans="1:36" ht="75.95" customHeight="1" thickBot="1" x14ac:dyDescent="0.25">
      <c r="A8" s="648" t="s">
        <v>584</v>
      </c>
      <c r="B8" s="648"/>
      <c r="C8" s="648"/>
      <c r="D8" s="648"/>
      <c r="E8" s="649"/>
      <c r="F8" s="648" t="s">
        <v>555</v>
      </c>
      <c r="G8" s="648"/>
      <c r="H8" s="649"/>
      <c r="I8" s="649"/>
      <c r="J8" s="649"/>
      <c r="K8" s="651" t="s">
        <v>585</v>
      </c>
      <c r="L8" s="652"/>
      <c r="M8" s="653"/>
      <c r="N8" s="653"/>
      <c r="O8" s="653"/>
      <c r="P8" s="654"/>
      <c r="R8" s="213"/>
      <c r="S8" s="213"/>
      <c r="T8" s="213"/>
      <c r="U8" s="213"/>
      <c r="V8" s="213"/>
      <c r="W8" s="213"/>
      <c r="X8" s="213"/>
      <c r="Y8" s="213"/>
      <c r="Z8" s="213"/>
      <c r="AA8" s="213"/>
      <c r="AB8" s="213"/>
      <c r="AC8" s="213"/>
      <c r="AD8" s="213"/>
      <c r="AE8" s="213"/>
      <c r="AF8" s="213"/>
      <c r="AG8" s="213"/>
      <c r="AH8" s="213"/>
      <c r="AI8" s="213"/>
      <c r="AJ8" s="213"/>
    </row>
    <row r="9" spans="1:36" ht="12.75" customHeight="1" thickBot="1" x14ac:dyDescent="0.25">
      <c r="A9" s="655" t="s">
        <v>36</v>
      </c>
      <c r="B9" s="656"/>
      <c r="C9" s="656"/>
      <c r="D9" s="656"/>
      <c r="E9" s="657"/>
      <c r="F9" s="656"/>
      <c r="G9" s="656"/>
      <c r="H9" s="657"/>
      <c r="I9" s="657"/>
      <c r="J9" s="657"/>
      <c r="K9" s="657"/>
      <c r="L9" s="657"/>
      <c r="M9" s="656"/>
      <c r="N9" s="656"/>
      <c r="O9" s="656"/>
      <c r="P9" s="658"/>
      <c r="R9" s="213"/>
      <c r="S9" s="213"/>
      <c r="T9" s="213"/>
      <c r="U9" s="213"/>
      <c r="V9" s="213"/>
      <c r="W9" s="213"/>
      <c r="X9" s="213"/>
      <c r="Y9" s="213"/>
      <c r="Z9" s="213"/>
      <c r="AA9" s="213"/>
      <c r="AB9" s="213"/>
      <c r="AC9" s="213"/>
      <c r="AD9" s="213"/>
      <c r="AE9" s="213"/>
      <c r="AF9" s="213"/>
      <c r="AG9" s="213"/>
      <c r="AH9" s="213"/>
      <c r="AI9" s="213"/>
      <c r="AJ9" s="213"/>
    </row>
    <row r="10" spans="1:36" x14ac:dyDescent="0.2">
      <c r="A10" s="641" t="s">
        <v>586</v>
      </c>
      <c r="B10" s="642"/>
      <c r="C10" s="642"/>
      <c r="D10" s="642"/>
      <c r="E10" s="643"/>
      <c r="F10" s="642"/>
      <c r="G10" s="642"/>
      <c r="H10" s="643"/>
      <c r="I10" s="643"/>
      <c r="J10" s="643"/>
      <c r="K10" s="643"/>
      <c r="L10" s="643"/>
      <c r="M10" s="642"/>
      <c r="N10" s="642"/>
      <c r="O10" s="642"/>
      <c r="P10" s="644"/>
      <c r="R10" s="215"/>
      <c r="S10" s="215"/>
      <c r="T10" s="215"/>
      <c r="U10" s="215"/>
      <c r="V10" s="215"/>
      <c r="W10" s="215"/>
      <c r="X10" s="215"/>
      <c r="Y10" s="215"/>
      <c r="Z10" s="215"/>
      <c r="AA10" s="215"/>
      <c r="AB10" s="215"/>
      <c r="AC10" s="215"/>
      <c r="AD10" s="215"/>
      <c r="AE10" s="215"/>
      <c r="AF10" s="215"/>
      <c r="AG10" s="215"/>
      <c r="AH10" s="215"/>
      <c r="AI10" s="215"/>
      <c r="AJ10" s="215"/>
    </row>
    <row r="11" spans="1:36" x14ac:dyDescent="0.2">
      <c r="A11" s="659" t="s">
        <v>38</v>
      </c>
      <c r="B11" s="660"/>
      <c r="C11" s="660"/>
      <c r="D11" s="660"/>
      <c r="E11" s="661"/>
      <c r="F11" s="660"/>
      <c r="G11" s="660"/>
      <c r="H11" s="661"/>
      <c r="I11" s="661"/>
      <c r="J11" s="661"/>
      <c r="K11" s="661"/>
      <c r="L11" s="661"/>
      <c r="M11" s="660"/>
      <c r="N11" s="660"/>
      <c r="O11" s="660"/>
      <c r="P11" s="662"/>
      <c r="R11" s="215"/>
      <c r="S11" s="215"/>
      <c r="T11" s="215"/>
      <c r="U11" s="215"/>
      <c r="V11" s="215"/>
      <c r="W11" s="215"/>
      <c r="X11" s="215"/>
      <c r="Y11" s="215"/>
      <c r="Z11" s="215"/>
      <c r="AA11" s="215"/>
      <c r="AB11" s="215"/>
      <c r="AC11" s="215"/>
      <c r="AD11" s="215"/>
      <c r="AE11" s="215"/>
      <c r="AF11" s="215"/>
      <c r="AG11" s="215"/>
      <c r="AH11" s="215"/>
      <c r="AI11" s="215"/>
      <c r="AJ11" s="215"/>
    </row>
    <row r="12" spans="1:36" ht="13.5" thickBot="1" x14ac:dyDescent="0.25">
      <c r="A12" s="659"/>
      <c r="B12" s="660"/>
      <c r="C12" s="660"/>
      <c r="D12" s="660"/>
      <c r="E12" s="661"/>
      <c r="F12" s="660"/>
      <c r="G12" s="660"/>
      <c r="H12" s="661"/>
      <c r="I12" s="661"/>
      <c r="J12" s="661"/>
      <c r="K12" s="661"/>
      <c r="L12" s="661"/>
      <c r="M12" s="660"/>
      <c r="N12" s="660"/>
      <c r="O12" s="660"/>
      <c r="P12" s="662"/>
      <c r="R12" s="215"/>
      <c r="S12" s="215"/>
      <c r="T12" s="215"/>
      <c r="U12" s="215"/>
      <c r="V12" s="215"/>
      <c r="W12" s="215"/>
      <c r="X12" s="215"/>
      <c r="Y12" s="215"/>
      <c r="Z12" s="215"/>
      <c r="AA12" s="215"/>
      <c r="AB12" s="215"/>
      <c r="AC12" s="215"/>
      <c r="AD12" s="215"/>
      <c r="AE12" s="215"/>
      <c r="AF12" s="215"/>
      <c r="AG12" s="215"/>
      <c r="AH12" s="215"/>
      <c r="AI12" s="215"/>
      <c r="AJ12" s="215"/>
    </row>
    <row r="13" spans="1:36" x14ac:dyDescent="0.2">
      <c r="A13" s="659" t="s">
        <v>557</v>
      </c>
      <c r="B13" s="660"/>
      <c r="C13" s="660"/>
      <c r="D13" s="660"/>
      <c r="E13" s="661"/>
      <c r="F13" s="660"/>
      <c r="G13" s="660"/>
      <c r="H13" s="661"/>
      <c r="I13" s="661"/>
      <c r="J13" s="661"/>
      <c r="K13" s="661"/>
      <c r="L13" s="661"/>
      <c r="M13" s="660"/>
      <c r="N13" s="660"/>
      <c r="O13" s="660"/>
      <c r="P13" s="662"/>
      <c r="R13" s="667" t="s">
        <v>40</v>
      </c>
      <c r="S13" s="668"/>
      <c r="T13" s="669"/>
      <c r="U13" s="669"/>
      <c r="V13" s="669"/>
      <c r="W13" s="669"/>
      <c r="X13" s="669"/>
      <c r="Y13" s="669"/>
      <c r="Z13" s="669"/>
      <c r="AA13" s="669"/>
      <c r="AB13" s="669"/>
      <c r="AC13" s="669"/>
      <c r="AD13" s="669"/>
      <c r="AE13" s="669"/>
      <c r="AF13" s="669"/>
      <c r="AG13" s="669"/>
      <c r="AH13" s="669"/>
      <c r="AI13" s="669"/>
      <c r="AJ13" s="670"/>
    </row>
    <row r="14" spans="1:36" ht="13.5" thickBot="1" x14ac:dyDescent="0.25">
      <c r="A14" s="663"/>
      <c r="B14" s="664"/>
      <c r="C14" s="664"/>
      <c r="D14" s="664"/>
      <c r="E14" s="665"/>
      <c r="F14" s="664"/>
      <c r="G14" s="664"/>
      <c r="H14" s="665"/>
      <c r="I14" s="665"/>
      <c r="J14" s="665"/>
      <c r="K14" s="665"/>
      <c r="L14" s="665"/>
      <c r="M14" s="664"/>
      <c r="N14" s="664"/>
      <c r="O14" s="664"/>
      <c r="P14" s="666"/>
      <c r="R14" s="671"/>
      <c r="S14" s="672"/>
      <c r="T14" s="673"/>
      <c r="U14" s="673"/>
      <c r="V14" s="673"/>
      <c r="W14" s="673"/>
      <c r="X14" s="673"/>
      <c r="Y14" s="673"/>
      <c r="Z14" s="673"/>
      <c r="AA14" s="673"/>
      <c r="AB14" s="673"/>
      <c r="AC14" s="673"/>
      <c r="AD14" s="673"/>
      <c r="AE14" s="673"/>
      <c r="AF14" s="673"/>
      <c r="AG14" s="673"/>
      <c r="AH14" s="673"/>
      <c r="AI14" s="673"/>
      <c r="AJ14" s="674"/>
    </row>
    <row r="15" spans="1:36" ht="13.5" thickBot="1" x14ac:dyDescent="0.25">
      <c r="A15" s="675" t="s">
        <v>41</v>
      </c>
      <c r="B15" s="675" t="s">
        <v>42</v>
      </c>
      <c r="C15" s="675"/>
      <c r="D15" s="675"/>
      <c r="E15" s="677"/>
      <c r="F15" s="675"/>
      <c r="G15" s="675" t="s">
        <v>43</v>
      </c>
      <c r="H15" s="677" t="s">
        <v>44</v>
      </c>
      <c r="I15" s="677"/>
      <c r="J15" s="677"/>
      <c r="K15" s="677"/>
      <c r="L15" s="679" t="s">
        <v>45</v>
      </c>
      <c r="M15" s="675" t="s">
        <v>46</v>
      </c>
      <c r="N15" s="675" t="s">
        <v>47</v>
      </c>
      <c r="O15" s="675" t="s">
        <v>48</v>
      </c>
      <c r="P15" s="676" t="s">
        <v>49</v>
      </c>
      <c r="Q15" s="216"/>
      <c r="R15" s="684" t="s">
        <v>42</v>
      </c>
      <c r="S15" s="684"/>
      <c r="T15" s="680" t="s">
        <v>50</v>
      </c>
      <c r="U15" s="680"/>
      <c r="V15" s="680"/>
      <c r="W15" s="680"/>
      <c r="X15" s="680" t="s">
        <v>51</v>
      </c>
      <c r="Y15" s="680"/>
      <c r="Z15" s="680"/>
      <c r="AA15" s="680"/>
      <c r="AB15" s="680" t="s">
        <v>52</v>
      </c>
      <c r="AC15" s="680"/>
      <c r="AD15" s="680"/>
      <c r="AE15" s="680"/>
      <c r="AF15" s="680" t="s">
        <v>53</v>
      </c>
      <c r="AG15" s="680"/>
      <c r="AH15" s="680"/>
      <c r="AI15" s="680"/>
      <c r="AJ15" s="681" t="s">
        <v>54</v>
      </c>
    </row>
    <row r="16" spans="1:36" ht="26.25" thickBot="1" x14ac:dyDescent="0.25">
      <c r="A16" s="676"/>
      <c r="B16" s="217" t="s">
        <v>55</v>
      </c>
      <c r="C16" s="217" t="s">
        <v>56</v>
      </c>
      <c r="D16" s="217" t="s">
        <v>57</v>
      </c>
      <c r="E16" s="218" t="s">
        <v>58</v>
      </c>
      <c r="F16" s="217" t="s">
        <v>59</v>
      </c>
      <c r="G16" s="678"/>
      <c r="H16" s="218" t="s">
        <v>60</v>
      </c>
      <c r="I16" s="218" t="s">
        <v>61</v>
      </c>
      <c r="J16" s="218" t="s">
        <v>62</v>
      </c>
      <c r="K16" s="218" t="s">
        <v>63</v>
      </c>
      <c r="L16" s="677"/>
      <c r="M16" s="678"/>
      <c r="N16" s="678"/>
      <c r="O16" s="678"/>
      <c r="P16" s="675"/>
      <c r="Q16" s="216"/>
      <c r="R16" s="217" t="s">
        <v>55</v>
      </c>
      <c r="S16" s="217" t="s">
        <v>56</v>
      </c>
      <c r="T16" s="219" t="s">
        <v>64</v>
      </c>
      <c r="U16" s="219" t="s">
        <v>65</v>
      </c>
      <c r="V16" s="219" t="s">
        <v>66</v>
      </c>
      <c r="W16" s="218" t="s">
        <v>67</v>
      </c>
      <c r="X16" s="219" t="s">
        <v>68</v>
      </c>
      <c r="Y16" s="219" t="s">
        <v>69</v>
      </c>
      <c r="Z16" s="219" t="s">
        <v>70</v>
      </c>
      <c r="AA16" s="218" t="s">
        <v>71</v>
      </c>
      <c r="AB16" s="219" t="s">
        <v>72</v>
      </c>
      <c r="AC16" s="219" t="s">
        <v>73</v>
      </c>
      <c r="AD16" s="219" t="s">
        <v>74</v>
      </c>
      <c r="AE16" s="218" t="s">
        <v>75</v>
      </c>
      <c r="AF16" s="219" t="s">
        <v>76</v>
      </c>
      <c r="AG16" s="219" t="s">
        <v>77</v>
      </c>
      <c r="AH16" s="219" t="s">
        <v>78</v>
      </c>
      <c r="AI16" s="218" t="s">
        <v>79</v>
      </c>
      <c r="AJ16" s="681"/>
    </row>
    <row r="17" spans="1:37" ht="207" customHeight="1" thickBot="1" x14ac:dyDescent="0.25">
      <c r="A17" s="32" t="s">
        <v>587</v>
      </c>
      <c r="B17" s="33" t="s">
        <v>588</v>
      </c>
      <c r="C17" s="33" t="s">
        <v>589</v>
      </c>
      <c r="D17" s="220" t="s">
        <v>83</v>
      </c>
      <c r="E17" s="221">
        <f>+AJ17</f>
        <v>58</v>
      </c>
      <c r="F17" s="222" t="s">
        <v>84</v>
      </c>
      <c r="G17" s="223" t="s">
        <v>590</v>
      </c>
      <c r="H17" s="224">
        <f>+W17</f>
        <v>17</v>
      </c>
      <c r="I17" s="224">
        <f>+AA17</f>
        <v>13</v>
      </c>
      <c r="J17" s="224">
        <f>+AE17</f>
        <v>14</v>
      </c>
      <c r="K17" s="224">
        <f>+AI17</f>
        <v>14</v>
      </c>
      <c r="L17" s="225">
        <v>108000000</v>
      </c>
      <c r="M17" s="226" t="s">
        <v>591</v>
      </c>
      <c r="N17" s="227" t="s">
        <v>592</v>
      </c>
      <c r="O17" s="223" t="s">
        <v>593</v>
      </c>
      <c r="P17" s="48"/>
      <c r="Q17" s="216"/>
      <c r="R17" s="33" t="s">
        <v>588</v>
      </c>
      <c r="S17" s="33" t="s">
        <v>589</v>
      </c>
      <c r="T17" s="228">
        <v>0</v>
      </c>
      <c r="U17" s="228">
        <v>17</v>
      </c>
      <c r="V17" s="228">
        <v>0</v>
      </c>
      <c r="W17" s="229">
        <f>IF($AK17="Suma",SUM(T17:V17),IF($AK17="Promedio",AVERAGE(T17:V17),IF($AK17="Acumulativo",MAX(T17:V17),"-")))</f>
        <v>17</v>
      </c>
      <c r="X17" s="228">
        <v>0</v>
      </c>
      <c r="Y17" s="228">
        <v>13</v>
      </c>
      <c r="Z17" s="228">
        <v>0</v>
      </c>
      <c r="AA17" s="229">
        <f>IF($AK17="Suma",SUM(X17:Z17),IF($AK17="Promedio",AVERAGE(X17:Z17),IF($AK17="Acumulativo",MAX(X17:Z17),"-")))</f>
        <v>13</v>
      </c>
      <c r="AB17" s="228">
        <v>1</v>
      </c>
      <c r="AC17" s="228">
        <v>13</v>
      </c>
      <c r="AD17" s="228">
        <v>0</v>
      </c>
      <c r="AE17" s="229">
        <f>IF($AK17="Suma",SUM(AB17:AD17),IF($AK17="Promedio",AVERAGE(AB17:AD17),IF($AK17="Acumulativo",MAX(AB17:AD17),"-")))</f>
        <v>14</v>
      </c>
      <c r="AF17" s="228">
        <v>0</v>
      </c>
      <c r="AG17" s="228">
        <v>14</v>
      </c>
      <c r="AH17" s="228">
        <v>0</v>
      </c>
      <c r="AI17" s="229">
        <f>IF($AK17="Suma",SUM(AF17:AH17),IF($AK17="Promedio",AVERAGE(AF17:AH17),IF($AK17="Acumulativo",MAX(AF17:AH17),"-")))</f>
        <v>14</v>
      </c>
      <c r="AJ17" s="229">
        <f>IF($AK17="Suma",SUM(T17:V17,X17:Z17,AB17:AD17,AF17:AH17),IF($AK17="Promedio",AVERAGE(T17:V17,X17:Z17,AB17:AD17,AF17:AH17),IF($AK17="Acumulativo",MAX(T17:V17,X17:Z17,AB17:AD17,AF17:AH17),"-")))</f>
        <v>58</v>
      </c>
      <c r="AK17" s="214" t="s">
        <v>594</v>
      </c>
    </row>
    <row r="18" spans="1:37" ht="128.25" customHeight="1" thickBot="1" x14ac:dyDescent="0.25">
      <c r="A18" s="223" t="s">
        <v>595</v>
      </c>
      <c r="B18" s="230" t="s">
        <v>596</v>
      </c>
      <c r="C18" s="230" t="s">
        <v>597</v>
      </c>
      <c r="D18" s="220" t="s">
        <v>83</v>
      </c>
      <c r="E18" s="221">
        <f>+AJ18</f>
        <v>48</v>
      </c>
      <c r="F18" s="222" t="s">
        <v>84</v>
      </c>
      <c r="G18" s="223" t="s">
        <v>598</v>
      </c>
      <c r="H18" s="224">
        <f>+W18</f>
        <v>12</v>
      </c>
      <c r="I18" s="224">
        <f>+AA18</f>
        <v>12</v>
      </c>
      <c r="J18" s="224">
        <f>+AE18</f>
        <v>12</v>
      </c>
      <c r="K18" s="224">
        <f>+AI18</f>
        <v>12</v>
      </c>
      <c r="L18" s="225">
        <v>4607688.8488627858</v>
      </c>
      <c r="M18" s="226" t="s">
        <v>591</v>
      </c>
      <c r="N18" s="231" t="s">
        <v>599</v>
      </c>
      <c r="O18" s="223" t="s">
        <v>600</v>
      </c>
      <c r="P18" s="48"/>
      <c r="Q18" s="216"/>
      <c r="R18" s="230" t="s">
        <v>601</v>
      </c>
      <c r="S18" s="230" t="s">
        <v>602</v>
      </c>
      <c r="T18" s="228">
        <v>4</v>
      </c>
      <c r="U18" s="228">
        <v>4</v>
      </c>
      <c r="V18" s="228">
        <v>4</v>
      </c>
      <c r="W18" s="229">
        <f t="shared" ref="W18:W20" si="0">IF($AK18="Suma",SUM(T18:V18),IF($AK18="Promedio",AVERAGE(T18:V18),IF($AK18="Acumulativo",MAX(T18:V18),"-")))</f>
        <v>12</v>
      </c>
      <c r="X18" s="228">
        <v>4</v>
      </c>
      <c r="Y18" s="228">
        <v>4</v>
      </c>
      <c r="Z18" s="228">
        <v>4</v>
      </c>
      <c r="AA18" s="229">
        <f t="shared" ref="AA18:AA20" si="1">IF($AK18="Suma",SUM(X18:Z18),IF($AK18="Promedio",AVERAGE(X18:Z18),IF($AK18="Acumulativo",MAX(X18:Z18),"-")))</f>
        <v>12</v>
      </c>
      <c r="AB18" s="228">
        <v>4</v>
      </c>
      <c r="AC18" s="228">
        <v>4</v>
      </c>
      <c r="AD18" s="228">
        <v>4</v>
      </c>
      <c r="AE18" s="229">
        <f t="shared" ref="AE18:AE20" si="2">IF($AK18="Suma",SUM(AB18:AD18),IF($AK18="Promedio",AVERAGE(AB18:AD18),IF($AK18="Acumulativo",MAX(AB18:AD18),"-")))</f>
        <v>12</v>
      </c>
      <c r="AF18" s="228">
        <v>4</v>
      </c>
      <c r="AG18" s="228">
        <v>4</v>
      </c>
      <c r="AH18" s="228">
        <v>4</v>
      </c>
      <c r="AI18" s="229">
        <f t="shared" ref="AI18:AI20" si="3">IF($AK18="Suma",SUM(AF18:AH18),IF($AK18="Promedio",AVERAGE(AF18:AH18),IF($AK18="Acumulativo",MAX(AF18:AH18),"-")))</f>
        <v>12</v>
      </c>
      <c r="AJ18" s="229">
        <f t="shared" ref="AJ18:AJ20" si="4">IF($AK18="Suma",SUM(T18:V18,X18:Z18,AB18:AD18,AF18:AH18),IF($AK18="Promedio",AVERAGE(T18:V18,X18:Z18,AB18:AD18,AF18:AH18),IF($AK18="Acumulativo",MAX(T18:V18,X18:Z18,AB18:AD18,AF18:AH18),"-")))</f>
        <v>48</v>
      </c>
      <c r="AK18" s="214" t="s">
        <v>594</v>
      </c>
    </row>
    <row r="19" spans="1:37" ht="221.25" customHeight="1" thickBot="1" x14ac:dyDescent="0.25">
      <c r="A19" s="32" t="s">
        <v>603</v>
      </c>
      <c r="B19" s="230" t="s">
        <v>604</v>
      </c>
      <c r="C19" s="232" t="s">
        <v>605</v>
      </c>
      <c r="D19" s="220" t="s">
        <v>83</v>
      </c>
      <c r="E19" s="221">
        <f>+AJ19</f>
        <v>212.5</v>
      </c>
      <c r="F19" s="222" t="s">
        <v>84</v>
      </c>
      <c r="G19" s="223" t="s">
        <v>606</v>
      </c>
      <c r="H19" s="224">
        <f>+W19</f>
        <v>200</v>
      </c>
      <c r="I19" s="224">
        <f>+AA19</f>
        <v>216.66666666666666</v>
      </c>
      <c r="J19" s="224">
        <f>+AE19</f>
        <v>216.66666666666666</v>
      </c>
      <c r="K19" s="224">
        <f>+AI19</f>
        <v>216.66666666666666</v>
      </c>
      <c r="L19" s="225">
        <v>9215377.6977255978</v>
      </c>
      <c r="M19" s="226" t="s">
        <v>591</v>
      </c>
      <c r="N19" s="223" t="s">
        <v>607</v>
      </c>
      <c r="O19" s="223" t="s">
        <v>608</v>
      </c>
      <c r="P19" s="48" t="s">
        <v>795</v>
      </c>
      <c r="Q19" s="216"/>
      <c r="R19" s="230" t="s">
        <v>604</v>
      </c>
      <c r="S19" s="232" t="s">
        <v>605</v>
      </c>
      <c r="T19" s="228">
        <v>200</v>
      </c>
      <c r="U19" s="228">
        <v>200</v>
      </c>
      <c r="V19" s="228">
        <v>200</v>
      </c>
      <c r="W19" s="229">
        <f t="shared" si="0"/>
        <v>200</v>
      </c>
      <c r="X19" s="228">
        <v>250</v>
      </c>
      <c r="Y19" s="228">
        <v>200</v>
      </c>
      <c r="Z19" s="228">
        <v>200</v>
      </c>
      <c r="AA19" s="229">
        <f t="shared" si="1"/>
        <v>216.66666666666666</v>
      </c>
      <c r="AB19" s="228">
        <v>250</v>
      </c>
      <c r="AC19" s="228">
        <v>200</v>
      </c>
      <c r="AD19" s="228">
        <v>200</v>
      </c>
      <c r="AE19" s="229">
        <f t="shared" si="2"/>
        <v>216.66666666666666</v>
      </c>
      <c r="AF19" s="228">
        <v>200</v>
      </c>
      <c r="AG19" s="228">
        <v>200</v>
      </c>
      <c r="AH19" s="228">
        <v>250</v>
      </c>
      <c r="AI19" s="229">
        <f t="shared" si="3"/>
        <v>216.66666666666666</v>
      </c>
      <c r="AJ19" s="229">
        <f t="shared" si="4"/>
        <v>212.5</v>
      </c>
      <c r="AK19" s="233" t="s">
        <v>609</v>
      </c>
    </row>
    <row r="20" spans="1:37" ht="313.5" customHeight="1" thickBot="1" x14ac:dyDescent="0.25">
      <c r="A20" s="32" t="s">
        <v>610</v>
      </c>
      <c r="B20" s="33" t="s">
        <v>611</v>
      </c>
      <c r="C20" s="230" t="s">
        <v>612</v>
      </c>
      <c r="D20" s="220" t="s">
        <v>613</v>
      </c>
      <c r="E20" s="234">
        <f>+AJ20</f>
        <v>100000000</v>
      </c>
      <c r="F20" s="222" t="s">
        <v>84</v>
      </c>
      <c r="G20" s="223" t="s">
        <v>614</v>
      </c>
      <c r="H20" s="235">
        <f>+W20</f>
        <v>26000000</v>
      </c>
      <c r="I20" s="235">
        <f>+AA20</f>
        <v>26000000</v>
      </c>
      <c r="J20" s="235">
        <f>+AE20</f>
        <v>24000000</v>
      </c>
      <c r="K20" s="235">
        <f>+AI20</f>
        <v>24000000</v>
      </c>
      <c r="L20" s="225">
        <v>5678016.3298407029</v>
      </c>
      <c r="M20" s="226" t="s">
        <v>591</v>
      </c>
      <c r="N20" s="227" t="s">
        <v>615</v>
      </c>
      <c r="O20" s="223" t="s">
        <v>616</v>
      </c>
      <c r="P20" s="48"/>
      <c r="Q20" s="216"/>
      <c r="R20" s="230" t="s">
        <v>617</v>
      </c>
      <c r="S20" s="230" t="s">
        <v>612</v>
      </c>
      <c r="T20" s="236">
        <v>8000000</v>
      </c>
      <c r="U20" s="236">
        <v>9000000</v>
      </c>
      <c r="V20" s="236">
        <v>9000000</v>
      </c>
      <c r="W20" s="237">
        <f t="shared" si="0"/>
        <v>26000000</v>
      </c>
      <c r="X20" s="236">
        <v>10000000</v>
      </c>
      <c r="Y20" s="236">
        <v>8000000</v>
      </c>
      <c r="Z20" s="236">
        <v>8000000</v>
      </c>
      <c r="AA20" s="237">
        <f t="shared" si="1"/>
        <v>26000000</v>
      </c>
      <c r="AB20" s="236">
        <v>8000000</v>
      </c>
      <c r="AC20" s="236">
        <v>8000000</v>
      </c>
      <c r="AD20" s="236">
        <v>8000000</v>
      </c>
      <c r="AE20" s="237">
        <f t="shared" si="2"/>
        <v>24000000</v>
      </c>
      <c r="AF20" s="236">
        <v>8000000</v>
      </c>
      <c r="AG20" s="236">
        <v>8000000</v>
      </c>
      <c r="AH20" s="236">
        <v>8000000</v>
      </c>
      <c r="AI20" s="237">
        <f t="shared" si="3"/>
        <v>24000000</v>
      </c>
      <c r="AJ20" s="237">
        <f t="shared" si="4"/>
        <v>100000000</v>
      </c>
      <c r="AK20" s="214" t="s">
        <v>594</v>
      </c>
    </row>
    <row r="21" spans="1:37" x14ac:dyDescent="0.2">
      <c r="L21" s="238"/>
    </row>
    <row r="22" spans="1:37" x14ac:dyDescent="0.2">
      <c r="L22" s="239"/>
    </row>
    <row r="37" ht="324" customHeight="1" x14ac:dyDescent="0.2"/>
  </sheetData>
  <mergeCells count="24">
    <mergeCell ref="R15:S15"/>
    <mergeCell ref="T15:W15"/>
    <mergeCell ref="A10:P10"/>
    <mergeCell ref="A7:P7"/>
    <mergeCell ref="A8:E8"/>
    <mergeCell ref="F8:J8"/>
    <mergeCell ref="K8:P8"/>
    <mergeCell ref="A9:P9"/>
    <mergeCell ref="X15:AA15"/>
    <mergeCell ref="AB15:AE15"/>
    <mergeCell ref="A11:P12"/>
    <mergeCell ref="A13:P14"/>
    <mergeCell ref="R13:AJ14"/>
    <mergeCell ref="A15:A16"/>
    <mergeCell ref="B15:F15"/>
    <mergeCell ref="G15:G16"/>
    <mergeCell ref="H15:K15"/>
    <mergeCell ref="L15:L16"/>
    <mergeCell ref="M15:M16"/>
    <mergeCell ref="N15:N16"/>
    <mergeCell ref="AF15:AI15"/>
    <mergeCell ref="AJ15:AJ16"/>
    <mergeCell ref="O15:O16"/>
    <mergeCell ref="P15:P16"/>
  </mergeCells>
  <dataValidations count="3">
    <dataValidation type="list" allowBlank="1" showInputMessage="1" showErrorMessage="1" sqref="AK17:AK20" xr:uid="{BCB4067F-77CB-4013-861B-8DA54D8394E4}">
      <formula1>"Suma,Promedio,Acumulativo"</formula1>
    </dataValidation>
    <dataValidation type="list" allowBlank="1" showInputMessage="1" showErrorMessage="1" sqref="D17:D20" xr:uid="{1BC02D2C-571C-4317-9E4E-808B4FF81FF5}">
      <formula1>"Unidad,Porcentaje,Monetario"</formula1>
    </dataValidation>
    <dataValidation type="list" allowBlank="1" showInputMessage="1" showErrorMessage="1" sqref="F17:F20" xr:uid="{4266B34A-0903-492A-8AE5-B1F59B98BEEE}">
      <formula1>"A,B,C"</formula1>
    </dataValidation>
  </dataValidations>
  <printOptions horizontalCentered="1" verticalCentered="1"/>
  <pageMargins left="1" right="1" top="1" bottom="1" header="0.5" footer="0.5"/>
  <pageSetup paperSize="5" scale="45" fitToHeight="0" orientation="landscape" horizontalDpi="120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89915-334B-40E7-B000-B677F08F899C}">
  <sheetPr codeName="Hoja19">
    <pageSetUpPr fitToPage="1"/>
  </sheetPr>
  <dimension ref="A1:AMJ22"/>
  <sheetViews>
    <sheetView showGridLines="0" zoomScale="60" zoomScaleNormal="60" zoomScaleSheetLayoutView="20" workbookViewId="0"/>
  </sheetViews>
  <sheetFormatPr baseColWidth="10" defaultColWidth="12.5703125" defaultRowHeight="15" x14ac:dyDescent="0.2"/>
  <cols>
    <col min="1" max="1" width="29.28515625" style="242" customWidth="1"/>
    <col min="2" max="2" width="40.42578125" style="242" customWidth="1"/>
    <col min="3" max="4" width="29.28515625" style="242" customWidth="1"/>
    <col min="5" max="6" width="22" style="242" customWidth="1"/>
    <col min="7" max="7" width="43" style="242" customWidth="1"/>
    <col min="8" max="8" width="16.7109375" style="242" customWidth="1"/>
    <col min="9" max="11" width="17.85546875" style="242" customWidth="1"/>
    <col min="12" max="12" width="28.140625" style="242" bestFit="1" customWidth="1"/>
    <col min="13" max="13" width="25.28515625" style="242" customWidth="1"/>
    <col min="14" max="14" width="31.140625" style="242" customWidth="1"/>
    <col min="15" max="16" width="36.28515625" style="242" customWidth="1"/>
    <col min="17" max="17" width="12.140625" style="241" customWidth="1"/>
    <col min="18" max="18" width="27.28515625" style="242" customWidth="1"/>
    <col min="19" max="19" width="28.5703125" style="242" customWidth="1"/>
    <col min="20" max="29" width="13.5703125" style="242" customWidth="1"/>
    <col min="30" max="30" width="14.140625" style="242" customWidth="1"/>
    <col min="31" max="31" width="15.7109375" style="242" customWidth="1"/>
    <col min="32" max="33" width="13.5703125" style="242" customWidth="1"/>
    <col min="34" max="34" width="15.7109375" style="242" customWidth="1"/>
    <col min="35" max="35" width="13.5703125" style="242" customWidth="1"/>
    <col min="36" max="36" width="18.140625" style="242" customWidth="1"/>
    <col min="37" max="37" width="13.5703125" style="242" customWidth="1"/>
    <col min="38" max="1024" width="12.140625" style="242" customWidth="1"/>
    <col min="1025" max="1025" width="12.5703125" style="241" customWidth="1"/>
    <col min="1026" max="16384" width="12.5703125" style="241"/>
  </cols>
  <sheetData>
    <row r="1" spans="1:1024" ht="44.1" customHeight="1" x14ac:dyDescent="0.2">
      <c r="A1" s="240"/>
      <c r="B1" s="240"/>
      <c r="C1" s="240"/>
      <c r="D1" s="240"/>
      <c r="E1" s="240"/>
      <c r="F1" s="240"/>
      <c r="G1" s="240"/>
      <c r="H1" s="240"/>
      <c r="I1" s="240"/>
      <c r="J1" s="240"/>
      <c r="K1" s="240"/>
      <c r="L1" s="240"/>
      <c r="M1" s="240"/>
      <c r="N1" s="240"/>
      <c r="O1" s="240"/>
      <c r="P1" s="240"/>
    </row>
    <row r="2" spans="1:1024" ht="44.1" customHeight="1" x14ac:dyDescent="0.2">
      <c r="A2" s="240"/>
      <c r="B2" s="240"/>
      <c r="C2" s="240"/>
      <c r="D2" s="240"/>
      <c r="E2" s="240"/>
      <c r="F2" s="240"/>
      <c r="G2" s="240"/>
      <c r="H2" s="240"/>
      <c r="I2" s="240"/>
      <c r="J2" s="240"/>
      <c r="K2" s="240"/>
      <c r="L2" s="240"/>
      <c r="M2" s="240"/>
      <c r="N2" s="240"/>
      <c r="O2" s="240"/>
      <c r="P2" s="240"/>
    </row>
    <row r="3" spans="1:1024" ht="44.1" customHeight="1" x14ac:dyDescent="0.2">
      <c r="A3" s="240"/>
      <c r="B3" s="240"/>
      <c r="C3" s="240"/>
      <c r="D3" s="240"/>
      <c r="E3" s="240"/>
      <c r="F3" s="240"/>
      <c r="G3" s="240"/>
      <c r="H3" s="240"/>
      <c r="I3" s="240"/>
      <c r="J3" s="240"/>
      <c r="K3" s="240"/>
      <c r="L3" s="240"/>
      <c r="M3" s="240"/>
      <c r="N3" s="240"/>
      <c r="O3" s="240"/>
      <c r="P3" s="240"/>
    </row>
    <row r="4" spans="1:1024" ht="44.1" customHeight="1" thickBot="1" x14ac:dyDescent="0.25">
      <c r="A4" s="240"/>
      <c r="B4" s="240"/>
      <c r="C4" s="240"/>
      <c r="D4" s="240"/>
      <c r="E4" s="240"/>
      <c r="F4" s="240"/>
      <c r="G4" s="240"/>
      <c r="H4" s="240"/>
      <c r="I4" s="240"/>
      <c r="J4" s="240"/>
      <c r="K4" s="240"/>
      <c r="L4" s="240"/>
      <c r="M4" s="240"/>
      <c r="N4" s="240"/>
      <c r="O4" s="240"/>
      <c r="P4" s="240"/>
    </row>
    <row r="5" spans="1:1024" s="243" customFormat="1" ht="44.1" customHeight="1" thickBot="1" x14ac:dyDescent="0.25">
      <c r="A5" s="784" t="s">
        <v>32</v>
      </c>
      <c r="B5" s="785"/>
      <c r="C5" s="785"/>
      <c r="D5" s="785"/>
      <c r="E5" s="785"/>
      <c r="F5" s="785"/>
      <c r="G5" s="785"/>
      <c r="H5" s="785"/>
      <c r="I5" s="785"/>
      <c r="J5" s="785"/>
      <c r="K5" s="785"/>
      <c r="L5" s="785"/>
      <c r="M5" s="785"/>
      <c r="N5" s="785"/>
      <c r="O5" s="785"/>
      <c r="P5" s="786"/>
      <c r="Q5" s="241"/>
    </row>
    <row r="6" spans="1:1024" s="243" customFormat="1" ht="135" customHeight="1" thickBot="1" x14ac:dyDescent="0.25">
      <c r="A6" s="787" t="s">
        <v>33</v>
      </c>
      <c r="B6" s="787"/>
      <c r="C6" s="787"/>
      <c r="D6" s="787"/>
      <c r="E6" s="787"/>
      <c r="F6" s="787" t="s">
        <v>34</v>
      </c>
      <c r="G6" s="787"/>
      <c r="H6" s="787"/>
      <c r="I6" s="787"/>
      <c r="J6" s="787"/>
      <c r="K6" s="788" t="s">
        <v>35</v>
      </c>
      <c r="L6" s="789"/>
      <c r="M6" s="789"/>
      <c r="N6" s="789"/>
      <c r="O6" s="789"/>
      <c r="P6" s="790"/>
      <c r="Q6" s="241"/>
    </row>
    <row r="7" spans="1:1024" ht="27" thickBot="1" x14ac:dyDescent="0.25">
      <c r="A7" s="791" t="s">
        <v>36</v>
      </c>
      <c r="B7" s="792"/>
      <c r="C7" s="792"/>
      <c r="D7" s="792"/>
      <c r="E7" s="792"/>
      <c r="F7" s="792"/>
      <c r="G7" s="792"/>
      <c r="H7" s="792"/>
      <c r="I7" s="792"/>
      <c r="J7" s="792"/>
      <c r="K7" s="792"/>
      <c r="L7" s="792"/>
      <c r="M7" s="792"/>
      <c r="N7" s="792"/>
      <c r="O7" s="792"/>
      <c r="P7" s="793"/>
    </row>
    <row r="8" spans="1:1024" s="244" customFormat="1" ht="23.25" customHeight="1" x14ac:dyDescent="0.2">
      <c r="A8" s="781" t="s">
        <v>618</v>
      </c>
      <c r="B8" s="782"/>
      <c r="C8" s="782"/>
      <c r="D8" s="782"/>
      <c r="E8" s="782"/>
      <c r="F8" s="782"/>
      <c r="G8" s="782"/>
      <c r="H8" s="782"/>
      <c r="I8" s="782"/>
      <c r="J8" s="782"/>
      <c r="K8" s="782"/>
      <c r="L8" s="782"/>
      <c r="M8" s="782"/>
      <c r="N8" s="782"/>
      <c r="O8" s="782"/>
      <c r="P8" s="783"/>
      <c r="Q8" s="241"/>
    </row>
    <row r="9" spans="1:1024" s="244" customFormat="1" ht="20.100000000000001" customHeight="1" x14ac:dyDescent="0.2">
      <c r="A9" s="764" t="s">
        <v>38</v>
      </c>
      <c r="B9" s="765"/>
      <c r="C9" s="765"/>
      <c r="D9" s="765"/>
      <c r="E9" s="765"/>
      <c r="F9" s="765"/>
      <c r="G9" s="765"/>
      <c r="H9" s="765"/>
      <c r="I9" s="765"/>
      <c r="J9" s="765"/>
      <c r="K9" s="765"/>
      <c r="L9" s="765"/>
      <c r="M9" s="765"/>
      <c r="N9" s="765"/>
      <c r="O9" s="765"/>
      <c r="P9" s="766"/>
      <c r="Q9" s="241"/>
    </row>
    <row r="10" spans="1:1024" s="244" customFormat="1" ht="20.100000000000001" customHeight="1" thickBot="1" x14ac:dyDescent="0.25">
      <c r="A10" s="764"/>
      <c r="B10" s="765"/>
      <c r="C10" s="765"/>
      <c r="D10" s="765"/>
      <c r="E10" s="765"/>
      <c r="F10" s="765"/>
      <c r="G10" s="765"/>
      <c r="H10" s="765"/>
      <c r="I10" s="765"/>
      <c r="J10" s="765"/>
      <c r="K10" s="765"/>
      <c r="L10" s="765"/>
      <c r="M10" s="765"/>
      <c r="N10" s="765"/>
      <c r="O10" s="765"/>
      <c r="P10" s="766"/>
      <c r="Q10" s="241"/>
    </row>
    <row r="11" spans="1:1024" s="244" customFormat="1" ht="14.45" customHeight="1" x14ac:dyDescent="0.2">
      <c r="A11" s="767" t="s">
        <v>557</v>
      </c>
      <c r="B11" s="768"/>
      <c r="C11" s="768"/>
      <c r="D11" s="768"/>
      <c r="E11" s="768"/>
      <c r="F11" s="768"/>
      <c r="G11" s="768"/>
      <c r="H11" s="768"/>
      <c r="I11" s="768"/>
      <c r="J11" s="768"/>
      <c r="K11" s="768"/>
      <c r="L11" s="768"/>
      <c r="M11" s="768"/>
      <c r="N11" s="768"/>
      <c r="O11" s="768"/>
      <c r="P11" s="769"/>
      <c r="Q11" s="241"/>
      <c r="R11" s="773" t="s">
        <v>40</v>
      </c>
      <c r="S11" s="774"/>
      <c r="T11" s="774"/>
      <c r="U11" s="774"/>
      <c r="V11" s="774"/>
      <c r="W11" s="774"/>
      <c r="X11" s="774"/>
      <c r="Y11" s="774"/>
      <c r="Z11" s="774"/>
      <c r="AA11" s="774"/>
      <c r="AB11" s="774"/>
      <c r="AC11" s="774"/>
      <c r="AD11" s="774"/>
      <c r="AE11" s="774"/>
      <c r="AF11" s="774"/>
      <c r="AG11" s="774"/>
      <c r="AH11" s="774"/>
      <c r="AI11" s="774"/>
      <c r="AJ11" s="775"/>
      <c r="AK11" s="245"/>
    </row>
    <row r="12" spans="1:1024" s="244" customFormat="1" ht="15" customHeight="1" thickBot="1" x14ac:dyDescent="0.25">
      <c r="A12" s="770"/>
      <c r="B12" s="771"/>
      <c r="C12" s="771"/>
      <c r="D12" s="771"/>
      <c r="E12" s="771"/>
      <c r="F12" s="771"/>
      <c r="G12" s="771"/>
      <c r="H12" s="771"/>
      <c r="I12" s="771"/>
      <c r="J12" s="771"/>
      <c r="K12" s="771"/>
      <c r="L12" s="771"/>
      <c r="M12" s="771"/>
      <c r="N12" s="771"/>
      <c r="O12" s="771"/>
      <c r="P12" s="772"/>
      <c r="Q12" s="241"/>
      <c r="R12" s="776"/>
      <c r="S12" s="777"/>
      <c r="T12" s="777"/>
      <c r="U12" s="777"/>
      <c r="V12" s="777"/>
      <c r="W12" s="777"/>
      <c r="X12" s="777"/>
      <c r="Y12" s="777"/>
      <c r="Z12" s="777"/>
      <c r="AA12" s="777"/>
      <c r="AB12" s="777"/>
      <c r="AC12" s="777"/>
      <c r="AD12" s="777"/>
      <c r="AE12" s="777"/>
      <c r="AF12" s="777"/>
      <c r="AG12" s="777"/>
      <c r="AH12" s="777"/>
      <c r="AI12" s="777"/>
      <c r="AJ12" s="778"/>
      <c r="AK12" s="245"/>
    </row>
    <row r="13" spans="1:1024" ht="47.25" customHeight="1" thickBot="1" x14ac:dyDescent="0.25">
      <c r="A13" s="762" t="s">
        <v>41</v>
      </c>
      <c r="B13" s="761" t="s">
        <v>42</v>
      </c>
      <c r="C13" s="761"/>
      <c r="D13" s="761"/>
      <c r="E13" s="761"/>
      <c r="F13" s="761"/>
      <c r="G13" s="761" t="s">
        <v>43</v>
      </c>
      <c r="H13" s="761" t="s">
        <v>44</v>
      </c>
      <c r="I13" s="761"/>
      <c r="J13" s="761"/>
      <c r="K13" s="761"/>
      <c r="L13" s="763" t="s">
        <v>45</v>
      </c>
      <c r="M13" s="761" t="s">
        <v>46</v>
      </c>
      <c r="N13" s="761" t="s">
        <v>47</v>
      </c>
      <c r="O13" s="761" t="s">
        <v>48</v>
      </c>
      <c r="P13" s="763" t="s">
        <v>49</v>
      </c>
      <c r="Q13" s="246"/>
      <c r="R13" s="780" t="s">
        <v>42</v>
      </c>
      <c r="S13" s="780"/>
      <c r="T13" s="779" t="s">
        <v>50</v>
      </c>
      <c r="U13" s="779"/>
      <c r="V13" s="779"/>
      <c r="W13" s="779"/>
      <c r="X13" s="779" t="s">
        <v>51</v>
      </c>
      <c r="Y13" s="779"/>
      <c r="Z13" s="779"/>
      <c r="AA13" s="779"/>
      <c r="AB13" s="779" t="s">
        <v>52</v>
      </c>
      <c r="AC13" s="779"/>
      <c r="AD13" s="779"/>
      <c r="AE13" s="779"/>
      <c r="AF13" s="779" t="s">
        <v>53</v>
      </c>
      <c r="AG13" s="779"/>
      <c r="AH13" s="779"/>
      <c r="AI13" s="779"/>
      <c r="AJ13" s="780" t="s">
        <v>54</v>
      </c>
      <c r="AK13" s="240"/>
      <c r="AL13" s="240"/>
      <c r="AM13" s="240"/>
      <c r="AN13" s="240"/>
      <c r="AO13" s="240"/>
      <c r="AP13" s="240"/>
      <c r="AQ13" s="240"/>
      <c r="AR13" s="240"/>
      <c r="AS13" s="240"/>
      <c r="AT13" s="240"/>
      <c r="AU13" s="240"/>
      <c r="AMJ13" s="241"/>
    </row>
    <row r="14" spans="1:1024" s="244" customFormat="1" ht="63" customHeight="1" thickBot="1" x14ac:dyDescent="0.25">
      <c r="A14" s="762"/>
      <c r="B14" s="247" t="s">
        <v>55</v>
      </c>
      <c r="C14" s="247" t="s">
        <v>56</v>
      </c>
      <c r="D14" s="247" t="s">
        <v>57</v>
      </c>
      <c r="E14" s="247" t="s">
        <v>58</v>
      </c>
      <c r="F14" s="247" t="s">
        <v>59</v>
      </c>
      <c r="G14" s="762"/>
      <c r="H14" s="247" t="s">
        <v>60</v>
      </c>
      <c r="I14" s="247" t="s">
        <v>61</v>
      </c>
      <c r="J14" s="247" t="s">
        <v>62</v>
      </c>
      <c r="K14" s="247" t="s">
        <v>63</v>
      </c>
      <c r="L14" s="761"/>
      <c r="M14" s="762"/>
      <c r="N14" s="762"/>
      <c r="O14" s="762"/>
      <c r="P14" s="761"/>
      <c r="Q14" s="246"/>
      <c r="R14" s="247" t="s">
        <v>55</v>
      </c>
      <c r="S14" s="247" t="s">
        <v>56</v>
      </c>
      <c r="T14" s="248" t="s">
        <v>64</v>
      </c>
      <c r="U14" s="248" t="s">
        <v>65</v>
      </c>
      <c r="V14" s="248" t="s">
        <v>66</v>
      </c>
      <c r="W14" s="247" t="s">
        <v>67</v>
      </c>
      <c r="X14" s="248" t="s">
        <v>68</v>
      </c>
      <c r="Y14" s="248" t="s">
        <v>69</v>
      </c>
      <c r="Z14" s="248" t="s">
        <v>70</v>
      </c>
      <c r="AA14" s="247" t="s">
        <v>71</v>
      </c>
      <c r="AB14" s="248" t="s">
        <v>72</v>
      </c>
      <c r="AC14" s="248" t="s">
        <v>73</v>
      </c>
      <c r="AD14" s="248" t="s">
        <v>74</v>
      </c>
      <c r="AE14" s="247" t="s">
        <v>75</v>
      </c>
      <c r="AF14" s="248" t="s">
        <v>76</v>
      </c>
      <c r="AG14" s="248" t="s">
        <v>77</v>
      </c>
      <c r="AH14" s="248" t="s">
        <v>78</v>
      </c>
      <c r="AI14" s="247" t="s">
        <v>79</v>
      </c>
      <c r="AJ14" s="780"/>
      <c r="AK14" s="249"/>
      <c r="AL14" s="249"/>
      <c r="AM14" s="249"/>
      <c r="AN14" s="249"/>
      <c r="AO14" s="249"/>
      <c r="AP14" s="249"/>
      <c r="AQ14" s="249"/>
      <c r="AR14" s="249"/>
      <c r="AS14" s="249"/>
      <c r="AT14" s="249"/>
      <c r="AU14" s="249"/>
    </row>
    <row r="15" spans="1:1024" s="244" customFormat="1" ht="120" customHeight="1" thickBot="1" x14ac:dyDescent="0.25">
      <c r="A15" s="747" t="s">
        <v>619</v>
      </c>
      <c r="B15" s="745" t="s">
        <v>620</v>
      </c>
      <c r="C15" s="250" t="s">
        <v>621</v>
      </c>
      <c r="D15" s="251" t="s">
        <v>83</v>
      </c>
      <c r="E15" s="252">
        <f>AJ15</f>
        <v>1800</v>
      </c>
      <c r="F15" s="748" t="s">
        <v>84</v>
      </c>
      <c r="G15" s="750" t="s">
        <v>622</v>
      </c>
      <c r="H15" s="88">
        <f>+W15</f>
        <v>420</v>
      </c>
      <c r="I15" s="88">
        <f t="shared" ref="I15:I21" si="0">+AA15</f>
        <v>550</v>
      </c>
      <c r="J15" s="88">
        <f t="shared" ref="J15:J21" si="1">+AE15</f>
        <v>330</v>
      </c>
      <c r="K15" s="88">
        <f t="shared" ref="K15:K21" si="2">+AI15</f>
        <v>500</v>
      </c>
      <c r="L15" s="751">
        <v>260554433.64119127</v>
      </c>
      <c r="M15" s="753" t="s">
        <v>623</v>
      </c>
      <c r="N15" s="756" t="s">
        <v>624</v>
      </c>
      <c r="O15" s="753" t="s">
        <v>625</v>
      </c>
      <c r="P15" s="253"/>
      <c r="Q15" s="246"/>
      <c r="R15" s="745" t="s">
        <v>620</v>
      </c>
      <c r="S15" s="250" t="s">
        <v>621</v>
      </c>
      <c r="T15" s="27">
        <v>150</v>
      </c>
      <c r="U15" s="27">
        <v>120</v>
      </c>
      <c r="V15" s="27">
        <v>150</v>
      </c>
      <c r="W15" s="28">
        <f t="shared" ref="W15:W22" si="3">+IF($D15="Porcentaje",IF(AND(T15&lt;&gt;"",U15="",V15=""),T15,IF(AND(T15&lt;&gt;"",U15&lt;&gt;"",V15=""),U15,IF(AND(T15&lt;&gt;"",U15&lt;&gt;"",V15&lt;&gt;""),V15,0))),SUM(T15:V15))</f>
        <v>420</v>
      </c>
      <c r="X15" s="27">
        <v>200</v>
      </c>
      <c r="Y15" s="27">
        <v>130</v>
      </c>
      <c r="Z15" s="27">
        <v>220</v>
      </c>
      <c r="AA15" s="28">
        <f t="shared" ref="AA15:AA22" si="4">+IF($D15="Porcentaje",IF(AND(X15&lt;&gt;"",Y15="",Z15=""),X15,IF(AND(X15&lt;&gt;"",Y15&lt;&gt;"",Z15=""),Y15,IF(AND(X15&lt;&gt;"",Y15&lt;&gt;"",Z15&lt;&gt;""),Z15,0))),SUM(X15:Z15))</f>
        <v>550</v>
      </c>
      <c r="AB15" s="27">
        <v>110</v>
      </c>
      <c r="AC15" s="27">
        <v>100</v>
      </c>
      <c r="AD15" s="27">
        <v>120</v>
      </c>
      <c r="AE15" s="28">
        <f t="shared" ref="AE15:AE22" si="5">+IF($D15="Porcentaje",IF(AND(AB15&lt;&gt;"",AC15="",AD15=""),AB15,IF(AND(AB15&lt;&gt;"",AC15&lt;&gt;"",AD15=""),AC15,IF(AND(AB15&lt;&gt;"",AC15&lt;&gt;"",AD15&lt;&gt;""),AD15,0))),SUM(AB15:AD15))</f>
        <v>330</v>
      </c>
      <c r="AF15" s="27">
        <v>120</v>
      </c>
      <c r="AG15" s="27">
        <v>130</v>
      </c>
      <c r="AH15" s="27">
        <v>250</v>
      </c>
      <c r="AI15" s="28">
        <f t="shared" ref="AI15:AI22" si="6">+IF($D15="Porcentaje",IF(AND(AF15&lt;&gt;"",AG15="",AH15=""),AF15,IF(AND(AF15&lt;&gt;"",AG15&lt;&gt;"",AH15=""),AG15,IF(AND(AF15&lt;&gt;"",AG15&lt;&gt;"",AH15&lt;&gt;""),AH15,0))),SUM(AF15:AH15))</f>
        <v>500</v>
      </c>
      <c r="AJ15" s="28">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1800</v>
      </c>
      <c r="AK15" s="249"/>
      <c r="AL15" s="249"/>
      <c r="AM15" s="249"/>
      <c r="AN15" s="249"/>
      <c r="AO15" s="249"/>
      <c r="AP15" s="249"/>
      <c r="AQ15" s="249"/>
      <c r="AR15" s="249"/>
      <c r="AS15" s="249"/>
      <c r="AT15" s="249"/>
      <c r="AU15" s="249"/>
    </row>
    <row r="16" spans="1:1024" ht="120" customHeight="1" thickBot="1" x14ac:dyDescent="0.25">
      <c r="A16" s="747"/>
      <c r="B16" s="746"/>
      <c r="C16" s="250" t="s">
        <v>626</v>
      </c>
      <c r="D16" s="251" t="s">
        <v>83</v>
      </c>
      <c r="E16" s="252">
        <f t="shared" ref="E16:E22" si="7">AJ16</f>
        <v>630000</v>
      </c>
      <c r="F16" s="749"/>
      <c r="G16" s="750"/>
      <c r="H16" s="88">
        <f t="shared" ref="H16:H21" si="8">+W16</f>
        <v>147000</v>
      </c>
      <c r="I16" s="88">
        <f t="shared" si="0"/>
        <v>192500</v>
      </c>
      <c r="J16" s="88">
        <f t="shared" si="1"/>
        <v>115500</v>
      </c>
      <c r="K16" s="88">
        <f t="shared" si="2"/>
        <v>175000</v>
      </c>
      <c r="L16" s="752"/>
      <c r="M16" s="754"/>
      <c r="N16" s="757"/>
      <c r="O16" s="754"/>
      <c r="P16" s="253"/>
      <c r="Q16" s="246"/>
      <c r="R16" s="746"/>
      <c r="S16" s="250" t="s">
        <v>626</v>
      </c>
      <c r="T16" s="27">
        <v>52500</v>
      </c>
      <c r="U16" s="27">
        <v>42000</v>
      </c>
      <c r="V16" s="27">
        <v>52500</v>
      </c>
      <c r="W16" s="28">
        <f t="shared" si="3"/>
        <v>147000</v>
      </c>
      <c r="X16" s="27">
        <v>70000</v>
      </c>
      <c r="Y16" s="27">
        <v>45500</v>
      </c>
      <c r="Z16" s="27">
        <v>77000</v>
      </c>
      <c r="AA16" s="28">
        <f t="shared" si="4"/>
        <v>192500</v>
      </c>
      <c r="AB16" s="27">
        <v>38500</v>
      </c>
      <c r="AC16" s="27">
        <v>35000</v>
      </c>
      <c r="AD16" s="27">
        <v>42000</v>
      </c>
      <c r="AE16" s="28">
        <f t="shared" si="5"/>
        <v>115500</v>
      </c>
      <c r="AF16" s="27">
        <v>42000</v>
      </c>
      <c r="AG16" s="27">
        <v>45500</v>
      </c>
      <c r="AH16" s="27">
        <v>87500</v>
      </c>
      <c r="AI16" s="28">
        <f t="shared" si="6"/>
        <v>175000</v>
      </c>
      <c r="AJ16" s="28">
        <f t="shared" ref="AJ16:AJ21"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630000</v>
      </c>
    </row>
    <row r="17" spans="1:36" ht="120" customHeight="1" thickBot="1" x14ac:dyDescent="0.25">
      <c r="A17" s="747"/>
      <c r="B17" s="747" t="s">
        <v>627</v>
      </c>
      <c r="C17" s="250" t="s">
        <v>628</v>
      </c>
      <c r="D17" s="251" t="s">
        <v>83</v>
      </c>
      <c r="E17" s="252">
        <f t="shared" si="7"/>
        <v>2150</v>
      </c>
      <c r="F17" s="748" t="s">
        <v>108</v>
      </c>
      <c r="G17" s="750" t="s">
        <v>629</v>
      </c>
      <c r="H17" s="88">
        <f t="shared" si="8"/>
        <v>520</v>
      </c>
      <c r="I17" s="88">
        <f t="shared" si="0"/>
        <v>500</v>
      </c>
      <c r="J17" s="88">
        <f t="shared" si="1"/>
        <v>475</v>
      </c>
      <c r="K17" s="88">
        <f t="shared" si="2"/>
        <v>655</v>
      </c>
      <c r="L17" s="751">
        <v>132077216.82357514</v>
      </c>
      <c r="M17" s="754"/>
      <c r="N17" s="757"/>
      <c r="O17" s="754"/>
      <c r="P17" s="253"/>
      <c r="Q17" s="246"/>
      <c r="R17" s="747" t="s">
        <v>627</v>
      </c>
      <c r="S17" s="250" t="s">
        <v>628</v>
      </c>
      <c r="T17" s="27">
        <v>120</v>
      </c>
      <c r="U17" s="27">
        <v>150</v>
      </c>
      <c r="V17" s="27">
        <v>250</v>
      </c>
      <c r="W17" s="28">
        <f t="shared" si="3"/>
        <v>520</v>
      </c>
      <c r="X17" s="27">
        <v>125</v>
      </c>
      <c r="Y17" s="27">
        <v>200</v>
      </c>
      <c r="Z17" s="27">
        <v>175</v>
      </c>
      <c r="AA17" s="28">
        <f t="shared" si="4"/>
        <v>500</v>
      </c>
      <c r="AB17" s="27">
        <v>115</v>
      </c>
      <c r="AC17" s="27">
        <v>175</v>
      </c>
      <c r="AD17" s="27">
        <v>185</v>
      </c>
      <c r="AE17" s="28">
        <f t="shared" si="5"/>
        <v>475</v>
      </c>
      <c r="AF17" s="27">
        <v>190</v>
      </c>
      <c r="AG17" s="27">
        <v>200</v>
      </c>
      <c r="AH17" s="27">
        <v>265</v>
      </c>
      <c r="AI17" s="28">
        <f t="shared" si="6"/>
        <v>655</v>
      </c>
      <c r="AJ17" s="28">
        <f t="shared" si="9"/>
        <v>2150</v>
      </c>
    </row>
    <row r="18" spans="1:36" ht="120" customHeight="1" thickBot="1" x14ac:dyDescent="0.25">
      <c r="A18" s="747"/>
      <c r="B18" s="747"/>
      <c r="C18" s="250" t="s">
        <v>626</v>
      </c>
      <c r="D18" s="251" t="s">
        <v>83</v>
      </c>
      <c r="E18" s="252">
        <f t="shared" si="7"/>
        <v>3010000</v>
      </c>
      <c r="F18" s="749"/>
      <c r="G18" s="750"/>
      <c r="H18" s="88">
        <f t="shared" si="8"/>
        <v>728000</v>
      </c>
      <c r="I18" s="88">
        <f t="shared" si="0"/>
        <v>700000</v>
      </c>
      <c r="J18" s="88">
        <f t="shared" si="1"/>
        <v>665000</v>
      </c>
      <c r="K18" s="88">
        <f t="shared" si="2"/>
        <v>917000</v>
      </c>
      <c r="L18" s="752"/>
      <c r="M18" s="754"/>
      <c r="N18" s="757"/>
      <c r="O18" s="754"/>
      <c r="P18" s="253"/>
      <c r="Q18" s="246"/>
      <c r="R18" s="747"/>
      <c r="S18" s="250" t="s">
        <v>626</v>
      </c>
      <c r="T18" s="27">
        <v>168000</v>
      </c>
      <c r="U18" s="27">
        <v>210000</v>
      </c>
      <c r="V18" s="27">
        <v>350000</v>
      </c>
      <c r="W18" s="28">
        <f t="shared" si="3"/>
        <v>728000</v>
      </c>
      <c r="X18" s="27">
        <v>175000</v>
      </c>
      <c r="Y18" s="27">
        <v>280000</v>
      </c>
      <c r="Z18" s="27">
        <v>245000</v>
      </c>
      <c r="AA18" s="28">
        <f t="shared" si="4"/>
        <v>700000</v>
      </c>
      <c r="AB18" s="27">
        <v>161000</v>
      </c>
      <c r="AC18" s="27">
        <v>245000</v>
      </c>
      <c r="AD18" s="27">
        <v>259000</v>
      </c>
      <c r="AE18" s="28">
        <f t="shared" si="5"/>
        <v>665000</v>
      </c>
      <c r="AF18" s="27">
        <v>266000</v>
      </c>
      <c r="AG18" s="27">
        <v>280000</v>
      </c>
      <c r="AH18" s="27">
        <v>371000</v>
      </c>
      <c r="AI18" s="28">
        <f t="shared" si="6"/>
        <v>917000</v>
      </c>
      <c r="AJ18" s="28">
        <f t="shared" si="9"/>
        <v>3010000</v>
      </c>
    </row>
    <row r="19" spans="1:36" ht="120" customHeight="1" thickBot="1" x14ac:dyDescent="0.25">
      <c r="A19" s="747"/>
      <c r="B19" s="747" t="s">
        <v>630</v>
      </c>
      <c r="C19" s="250" t="s">
        <v>631</v>
      </c>
      <c r="D19" s="251" t="s">
        <v>83</v>
      </c>
      <c r="E19" s="252">
        <f t="shared" si="7"/>
        <v>2</v>
      </c>
      <c r="F19" s="760" t="s">
        <v>108</v>
      </c>
      <c r="G19" s="750" t="s">
        <v>632</v>
      </c>
      <c r="H19" s="88">
        <f t="shared" si="8"/>
        <v>1</v>
      </c>
      <c r="I19" s="88">
        <f t="shared" si="0"/>
        <v>0</v>
      </c>
      <c r="J19" s="88">
        <f t="shared" si="1"/>
        <v>1</v>
      </c>
      <c r="K19" s="88">
        <f t="shared" si="2"/>
        <v>0</v>
      </c>
      <c r="L19" s="751">
        <v>22012869.470595852</v>
      </c>
      <c r="M19" s="754"/>
      <c r="N19" s="757"/>
      <c r="O19" s="754"/>
      <c r="P19" s="253"/>
      <c r="Q19" s="246"/>
      <c r="R19" s="747" t="s">
        <v>630</v>
      </c>
      <c r="S19" s="250" t="s">
        <v>631</v>
      </c>
      <c r="T19" s="27">
        <v>0</v>
      </c>
      <c r="U19" s="27">
        <v>0</v>
      </c>
      <c r="V19" s="27">
        <v>1</v>
      </c>
      <c r="W19" s="28">
        <f t="shared" si="3"/>
        <v>1</v>
      </c>
      <c r="X19" s="27">
        <v>0</v>
      </c>
      <c r="Y19" s="27">
        <v>0</v>
      </c>
      <c r="Z19" s="27">
        <v>0</v>
      </c>
      <c r="AA19" s="28">
        <f t="shared" si="4"/>
        <v>0</v>
      </c>
      <c r="AB19" s="27">
        <v>1</v>
      </c>
      <c r="AC19" s="27">
        <v>0</v>
      </c>
      <c r="AD19" s="27">
        <v>0</v>
      </c>
      <c r="AE19" s="28">
        <f t="shared" si="5"/>
        <v>1</v>
      </c>
      <c r="AF19" s="27">
        <v>0</v>
      </c>
      <c r="AG19" s="27">
        <v>0</v>
      </c>
      <c r="AH19" s="27">
        <v>0</v>
      </c>
      <c r="AI19" s="28">
        <f t="shared" si="6"/>
        <v>0</v>
      </c>
      <c r="AJ19" s="28">
        <f t="shared" si="9"/>
        <v>2</v>
      </c>
    </row>
    <row r="20" spans="1:36" ht="120" customHeight="1" thickBot="1" x14ac:dyDescent="0.25">
      <c r="A20" s="747"/>
      <c r="B20" s="747"/>
      <c r="C20" s="250" t="s">
        <v>626</v>
      </c>
      <c r="D20" s="251" t="s">
        <v>83</v>
      </c>
      <c r="E20" s="252">
        <f t="shared" si="7"/>
        <v>105000</v>
      </c>
      <c r="F20" s="760"/>
      <c r="G20" s="750"/>
      <c r="H20" s="88">
        <f t="shared" si="8"/>
        <v>52500</v>
      </c>
      <c r="I20" s="88">
        <f t="shared" si="0"/>
        <v>0</v>
      </c>
      <c r="J20" s="88">
        <f t="shared" si="1"/>
        <v>52500</v>
      </c>
      <c r="K20" s="88">
        <f t="shared" si="2"/>
        <v>0</v>
      </c>
      <c r="L20" s="752"/>
      <c r="M20" s="754"/>
      <c r="N20" s="757"/>
      <c r="O20" s="754"/>
      <c r="P20" s="253"/>
      <c r="Q20" s="246"/>
      <c r="R20" s="747"/>
      <c r="S20" s="250" t="s">
        <v>626</v>
      </c>
      <c r="T20" s="27">
        <v>0</v>
      </c>
      <c r="U20" s="27">
        <v>0</v>
      </c>
      <c r="V20" s="27">
        <v>52500</v>
      </c>
      <c r="W20" s="28">
        <f t="shared" si="3"/>
        <v>52500</v>
      </c>
      <c r="X20" s="27">
        <v>0</v>
      </c>
      <c r="Y20" s="27">
        <v>0</v>
      </c>
      <c r="Z20" s="27">
        <v>0</v>
      </c>
      <c r="AA20" s="28">
        <f t="shared" si="4"/>
        <v>0</v>
      </c>
      <c r="AB20" s="27">
        <v>52500</v>
      </c>
      <c r="AC20" s="27">
        <v>0</v>
      </c>
      <c r="AD20" s="27">
        <v>0</v>
      </c>
      <c r="AE20" s="28">
        <f t="shared" si="5"/>
        <v>52500</v>
      </c>
      <c r="AF20" s="27">
        <v>0</v>
      </c>
      <c r="AG20" s="27">
        <v>0</v>
      </c>
      <c r="AH20" s="27">
        <v>0</v>
      </c>
      <c r="AI20" s="28">
        <f t="shared" si="6"/>
        <v>0</v>
      </c>
      <c r="AJ20" s="28">
        <f t="shared" si="9"/>
        <v>105000</v>
      </c>
    </row>
    <row r="21" spans="1:36" ht="120" customHeight="1" thickBot="1" x14ac:dyDescent="0.25">
      <c r="A21" s="747"/>
      <c r="B21" s="759" t="s">
        <v>633</v>
      </c>
      <c r="C21" s="250" t="s">
        <v>634</v>
      </c>
      <c r="D21" s="251" t="s">
        <v>83</v>
      </c>
      <c r="E21" s="252">
        <f t="shared" si="7"/>
        <v>2</v>
      </c>
      <c r="F21" s="760" t="s">
        <v>108</v>
      </c>
      <c r="G21" s="750" t="s">
        <v>635</v>
      </c>
      <c r="H21" s="88">
        <f t="shared" si="8"/>
        <v>0</v>
      </c>
      <c r="I21" s="88">
        <f t="shared" si="0"/>
        <v>1</v>
      </c>
      <c r="J21" s="88">
        <f t="shared" si="1"/>
        <v>0</v>
      </c>
      <c r="K21" s="88">
        <f t="shared" si="2"/>
        <v>1</v>
      </c>
      <c r="L21" s="751">
        <v>22012869.179096702</v>
      </c>
      <c r="M21" s="754"/>
      <c r="N21" s="757"/>
      <c r="O21" s="754"/>
      <c r="P21" s="253"/>
      <c r="Q21" s="246"/>
      <c r="R21" s="759" t="s">
        <v>633</v>
      </c>
      <c r="S21" s="250" t="s">
        <v>634</v>
      </c>
      <c r="T21" s="27">
        <v>0</v>
      </c>
      <c r="U21" s="27">
        <v>0</v>
      </c>
      <c r="V21" s="27">
        <v>0</v>
      </c>
      <c r="W21" s="28">
        <f t="shared" si="3"/>
        <v>0</v>
      </c>
      <c r="X21" s="27">
        <v>0</v>
      </c>
      <c r="Y21" s="27">
        <v>1</v>
      </c>
      <c r="Z21" s="27">
        <v>0</v>
      </c>
      <c r="AA21" s="28">
        <f t="shared" si="4"/>
        <v>1</v>
      </c>
      <c r="AB21" s="27">
        <v>0</v>
      </c>
      <c r="AC21" s="27">
        <v>0</v>
      </c>
      <c r="AD21" s="27">
        <v>0</v>
      </c>
      <c r="AE21" s="28">
        <f t="shared" si="5"/>
        <v>0</v>
      </c>
      <c r="AF21" s="27">
        <v>0</v>
      </c>
      <c r="AG21" s="27">
        <v>0</v>
      </c>
      <c r="AH21" s="27">
        <v>1</v>
      </c>
      <c r="AI21" s="28">
        <f t="shared" si="6"/>
        <v>1</v>
      </c>
      <c r="AJ21" s="28">
        <f t="shared" si="9"/>
        <v>2</v>
      </c>
    </row>
    <row r="22" spans="1:36" ht="120" customHeight="1" thickBot="1" x14ac:dyDescent="0.25">
      <c r="A22" s="747"/>
      <c r="B22" s="759"/>
      <c r="C22" s="250" t="s">
        <v>626</v>
      </c>
      <c r="D22" s="251" t="s">
        <v>83</v>
      </c>
      <c r="E22" s="252">
        <f t="shared" si="7"/>
        <v>70000</v>
      </c>
      <c r="F22" s="760"/>
      <c r="G22" s="750"/>
      <c r="H22" s="88">
        <f>+W22</f>
        <v>0</v>
      </c>
      <c r="I22" s="88">
        <f>+AA22</f>
        <v>35000</v>
      </c>
      <c r="J22" s="88">
        <f>+AE22</f>
        <v>0</v>
      </c>
      <c r="K22" s="88">
        <f>+AI22</f>
        <v>35000</v>
      </c>
      <c r="L22" s="752"/>
      <c r="M22" s="755"/>
      <c r="N22" s="758"/>
      <c r="O22" s="755"/>
      <c r="P22" s="253"/>
      <c r="Q22" s="246"/>
      <c r="R22" s="759"/>
      <c r="S22" s="250" t="s">
        <v>626</v>
      </c>
      <c r="T22" s="27">
        <v>0</v>
      </c>
      <c r="U22" s="27">
        <v>0</v>
      </c>
      <c r="V22" s="27">
        <v>0</v>
      </c>
      <c r="W22" s="28">
        <f t="shared" si="3"/>
        <v>0</v>
      </c>
      <c r="X22" s="27">
        <v>0</v>
      </c>
      <c r="Y22" s="27">
        <v>35000</v>
      </c>
      <c r="Z22" s="27">
        <v>0</v>
      </c>
      <c r="AA22" s="28">
        <f t="shared" si="4"/>
        <v>35000</v>
      </c>
      <c r="AB22" s="27">
        <v>0</v>
      </c>
      <c r="AC22" s="27">
        <v>0</v>
      </c>
      <c r="AD22" s="27">
        <v>0</v>
      </c>
      <c r="AE22" s="28">
        <f t="shared" si="5"/>
        <v>0</v>
      </c>
      <c r="AF22" s="27">
        <v>0</v>
      </c>
      <c r="AG22" s="27">
        <v>0</v>
      </c>
      <c r="AH22" s="27">
        <v>35000</v>
      </c>
      <c r="AI22" s="28">
        <f t="shared" si="6"/>
        <v>35000</v>
      </c>
      <c r="AJ22" s="28">
        <f>+IFERROR(IF(D22="Porcentaje",IF(AND(COUNT(T22:V22)&gt;=0,COUNT(X22:Z22)=0,COUNT(AB22:AD22)=0,COUNT(AF22:AH22)=0),W22,IF(AND(COUNT(T22:V22)&gt;=1,COUNT(X22:Z22)&gt;=1,COUNT(AB22:AD22)=0,COUNT(AF22:AH22)=0),AA22,IF(AND(COUNT(T22:V22)&gt;=1,COUNT(X22:Z22)&gt;=1,COUNT(AB22:AD22)&gt;=1,COUNT(AF22:AH22)=0),AE22,IF(AND(COUNT(T22:V22)&gt;=1,COUNT(X22:Z22)&gt;=1,COUNT(AB22:AD22)&gt;=1,COUNT(AF22:AH22)&gt;=1),AI22,"-")))),SUM(W22,AA22,AE22,AI22)),"-")</f>
        <v>70000</v>
      </c>
    </row>
  </sheetData>
  <mergeCells count="48">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O13:O14"/>
    <mergeCell ref="P13:P14"/>
    <mergeCell ref="A15:A22"/>
    <mergeCell ref="B15:B16"/>
    <mergeCell ref="F15:F16"/>
    <mergeCell ref="G15:G16"/>
    <mergeCell ref="L15:L16"/>
    <mergeCell ref="B21:B22"/>
    <mergeCell ref="F21:F22"/>
    <mergeCell ref="G21:G22"/>
    <mergeCell ref="L21:L22"/>
    <mergeCell ref="R15:R16"/>
    <mergeCell ref="B17:B18"/>
    <mergeCell ref="F17:F18"/>
    <mergeCell ref="G17:G18"/>
    <mergeCell ref="L17:L18"/>
    <mergeCell ref="R17:R18"/>
    <mergeCell ref="M15:M22"/>
    <mergeCell ref="N15:N22"/>
    <mergeCell ref="O15:O22"/>
    <mergeCell ref="R21:R22"/>
    <mergeCell ref="B19:B20"/>
    <mergeCell ref="F19:F20"/>
    <mergeCell ref="G19:G20"/>
    <mergeCell ref="L19:L20"/>
    <mergeCell ref="R19:R20"/>
  </mergeCells>
  <dataValidations count="2">
    <dataValidation type="list" allowBlank="1" showInputMessage="1" showErrorMessage="1" sqref="F17 F19 F15 F21:F22" xr:uid="{848CAD20-865D-4B73-8645-8F4F4BBA75BB}">
      <formula1>"A,B,C"</formula1>
    </dataValidation>
    <dataValidation type="list" allowBlank="1" showInputMessage="1" showErrorMessage="1" sqref="D15:D22" xr:uid="{D1BBA098-3D14-4CE7-81EB-D5BB0D2BE5F0}">
      <formula1>"Unidad,Porcentaje,Monetario"</formula1>
    </dataValidation>
  </dataValidations>
  <pageMargins left="0.95" right="0.32990000000000003" top="1.38E-2" bottom="2.3599999999999999E-2" header="0.37009999999999998" footer="0.37990000000000002"/>
  <pageSetup paperSize="5" scale="36"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4DC2A-9E46-4381-933F-D000A6CBEA22}">
  <sheetPr codeName="Hoja11">
    <pageSetUpPr fitToPage="1"/>
  </sheetPr>
  <dimension ref="A4:AJ35"/>
  <sheetViews>
    <sheetView showGridLines="0" zoomScale="98" zoomScaleNormal="98" workbookViewId="0"/>
  </sheetViews>
  <sheetFormatPr baseColWidth="10" defaultColWidth="11.42578125" defaultRowHeight="12.75" x14ac:dyDescent="0.2"/>
  <cols>
    <col min="1" max="1" width="44.140625" style="254" bestFit="1" customWidth="1"/>
    <col min="2" max="2" width="31" style="254" customWidth="1"/>
    <col min="3" max="3" width="27" style="254" bestFit="1" customWidth="1"/>
    <col min="4" max="4" width="10" style="254" bestFit="1" customWidth="1"/>
    <col min="5" max="5" width="5.5703125" style="254" bestFit="1" customWidth="1"/>
    <col min="6" max="6" width="11.85546875" style="254" customWidth="1"/>
    <col min="7" max="7" width="83.28515625" style="254" bestFit="1" customWidth="1"/>
    <col min="8" max="11" width="11" style="254" bestFit="1" customWidth="1"/>
    <col min="12" max="12" width="15.85546875" style="254" bestFit="1" customWidth="1"/>
    <col min="13" max="13" width="18.42578125" style="254" bestFit="1" customWidth="1"/>
    <col min="14" max="14" width="39" style="254" bestFit="1" customWidth="1"/>
    <col min="15" max="15" width="37.7109375" style="254" bestFit="1" customWidth="1"/>
    <col min="16" max="16" width="14.42578125" style="254" bestFit="1" customWidth="1"/>
    <col min="17" max="17" width="11.42578125" style="254"/>
    <col min="18" max="18" width="30.28515625" style="254" customWidth="1"/>
    <col min="19" max="19" width="30" style="254" customWidth="1"/>
    <col min="20" max="20" width="7.5703125" style="254" customWidth="1"/>
    <col min="21" max="21" width="9.42578125" style="254" customWidth="1"/>
    <col min="22" max="22" width="8" style="254" customWidth="1"/>
    <col min="23" max="23" width="10.28515625" style="254" customWidth="1"/>
    <col min="24" max="24" width="7.28515625" style="254" customWidth="1"/>
    <col min="25" max="26" width="8.42578125" style="254" customWidth="1"/>
    <col min="27" max="27" width="10.140625" style="254" customWidth="1"/>
    <col min="28" max="28" width="7.28515625" style="254" customWidth="1"/>
    <col min="29" max="29" width="9.140625" style="254" customWidth="1"/>
    <col min="30" max="30" width="13" style="254" customWidth="1"/>
    <col min="31" max="31" width="10.28515625" style="254" customWidth="1"/>
    <col min="32" max="32" width="9.42578125" style="254" customWidth="1"/>
    <col min="33" max="33" width="12.7109375" style="254" customWidth="1"/>
    <col min="34" max="34" width="11.5703125" style="254" customWidth="1"/>
    <col min="35" max="35" width="10" style="254" customWidth="1"/>
    <col min="36" max="36" width="14.140625" style="254" customWidth="1"/>
    <col min="37" max="16384" width="11.42578125" style="254"/>
  </cols>
  <sheetData>
    <row r="4" spans="1:36" ht="24.75" customHeight="1" thickBot="1" x14ac:dyDescent="0.25"/>
    <row r="5" spans="1:36" s="214" customFormat="1" ht="13.5" thickBot="1" x14ac:dyDescent="0.25">
      <c r="A5" s="645" t="s">
        <v>32</v>
      </c>
      <c r="B5" s="646"/>
      <c r="C5" s="646"/>
      <c r="D5" s="646"/>
      <c r="E5" s="726"/>
      <c r="F5" s="646"/>
      <c r="G5" s="646"/>
      <c r="H5" s="726"/>
      <c r="I5" s="726"/>
      <c r="J5" s="726"/>
      <c r="K5" s="726"/>
      <c r="L5" s="726"/>
      <c r="M5" s="646"/>
      <c r="N5" s="646"/>
      <c r="O5" s="646"/>
      <c r="P5" s="647"/>
      <c r="R5" s="213"/>
      <c r="S5" s="213"/>
      <c r="T5" s="213"/>
      <c r="U5" s="213"/>
      <c r="V5" s="213"/>
      <c r="W5" s="213"/>
      <c r="X5" s="213"/>
      <c r="Y5" s="213"/>
      <c r="Z5" s="213"/>
      <c r="AA5" s="213"/>
      <c r="AB5" s="213"/>
      <c r="AC5" s="213"/>
      <c r="AD5" s="213"/>
      <c r="AE5" s="213"/>
      <c r="AF5" s="213"/>
      <c r="AG5" s="213"/>
      <c r="AH5" s="213"/>
      <c r="AI5" s="213"/>
      <c r="AJ5" s="213"/>
    </row>
    <row r="6" spans="1:36" ht="58.5" customHeight="1" thickBot="1" x14ac:dyDescent="0.25">
      <c r="A6" s="648" t="s">
        <v>584</v>
      </c>
      <c r="B6" s="648"/>
      <c r="C6" s="648"/>
      <c r="D6" s="648"/>
      <c r="E6" s="649"/>
      <c r="F6" s="648" t="s">
        <v>555</v>
      </c>
      <c r="G6" s="648"/>
      <c r="H6" s="649"/>
      <c r="I6" s="649"/>
      <c r="J6" s="649"/>
      <c r="K6" s="651" t="s">
        <v>585</v>
      </c>
      <c r="L6" s="652"/>
      <c r="M6" s="653"/>
      <c r="N6" s="653"/>
      <c r="O6" s="653"/>
      <c r="P6" s="654"/>
      <c r="R6" s="255"/>
      <c r="S6" s="255"/>
      <c r="T6" s="255"/>
      <c r="U6" s="255"/>
      <c r="V6" s="255"/>
      <c r="W6" s="255"/>
      <c r="X6" s="255"/>
      <c r="Y6" s="255"/>
      <c r="Z6" s="255"/>
      <c r="AA6" s="255"/>
      <c r="AB6" s="255"/>
      <c r="AC6" s="255"/>
      <c r="AD6" s="255"/>
      <c r="AE6" s="255"/>
      <c r="AF6" s="255"/>
      <c r="AG6" s="255"/>
      <c r="AH6" s="255"/>
      <c r="AI6" s="255"/>
      <c r="AJ6" s="255"/>
    </row>
    <row r="7" spans="1:36" ht="13.5" thickBot="1" x14ac:dyDescent="0.25">
      <c r="A7" s="655" t="s">
        <v>36</v>
      </c>
      <c r="B7" s="656"/>
      <c r="C7" s="656"/>
      <c r="D7" s="656"/>
      <c r="E7" s="657"/>
      <c r="F7" s="656"/>
      <c r="G7" s="656"/>
      <c r="H7" s="657"/>
      <c r="I7" s="657"/>
      <c r="J7" s="657"/>
      <c r="K7" s="657"/>
      <c r="L7" s="657"/>
      <c r="M7" s="656"/>
      <c r="N7" s="656"/>
      <c r="O7" s="656"/>
      <c r="P7" s="658"/>
      <c r="R7" s="255"/>
      <c r="S7" s="255"/>
      <c r="T7" s="255"/>
      <c r="U7" s="255"/>
      <c r="V7" s="255"/>
      <c r="W7" s="255"/>
      <c r="X7" s="255"/>
      <c r="Y7" s="255"/>
      <c r="Z7" s="255"/>
      <c r="AA7" s="255"/>
      <c r="AB7" s="255"/>
      <c r="AC7" s="255"/>
      <c r="AD7" s="255"/>
      <c r="AE7" s="255"/>
      <c r="AF7" s="255"/>
      <c r="AG7" s="255"/>
      <c r="AH7" s="255"/>
      <c r="AI7" s="255"/>
      <c r="AJ7" s="255"/>
    </row>
    <row r="8" spans="1:36" x14ac:dyDescent="0.2">
      <c r="A8" s="641" t="s">
        <v>636</v>
      </c>
      <c r="B8" s="642"/>
      <c r="C8" s="642"/>
      <c r="D8" s="642"/>
      <c r="E8" s="643"/>
      <c r="F8" s="642"/>
      <c r="G8" s="642"/>
      <c r="H8" s="643"/>
      <c r="I8" s="643"/>
      <c r="J8" s="643"/>
      <c r="K8" s="643"/>
      <c r="L8" s="643"/>
      <c r="M8" s="642"/>
      <c r="N8" s="642"/>
      <c r="O8" s="642"/>
      <c r="P8" s="644"/>
      <c r="R8" s="256"/>
      <c r="S8" s="256"/>
      <c r="T8" s="256"/>
      <c r="U8" s="256"/>
      <c r="V8" s="256"/>
      <c r="W8" s="256"/>
      <c r="X8" s="256"/>
      <c r="Y8" s="256"/>
      <c r="Z8" s="256"/>
      <c r="AA8" s="256"/>
      <c r="AB8" s="256"/>
      <c r="AC8" s="256"/>
      <c r="AD8" s="256"/>
      <c r="AE8" s="256"/>
      <c r="AF8" s="256"/>
      <c r="AG8" s="256"/>
      <c r="AH8" s="256"/>
      <c r="AI8" s="256"/>
      <c r="AJ8" s="256"/>
    </row>
    <row r="9" spans="1:36" x14ac:dyDescent="0.2">
      <c r="A9" s="659" t="s">
        <v>38</v>
      </c>
      <c r="B9" s="660"/>
      <c r="C9" s="660"/>
      <c r="D9" s="660"/>
      <c r="E9" s="661"/>
      <c r="F9" s="660"/>
      <c r="G9" s="660"/>
      <c r="H9" s="661"/>
      <c r="I9" s="661"/>
      <c r="J9" s="661"/>
      <c r="K9" s="661"/>
      <c r="L9" s="661"/>
      <c r="M9" s="660"/>
      <c r="N9" s="660"/>
      <c r="O9" s="660"/>
      <c r="P9" s="662"/>
      <c r="R9" s="256"/>
      <c r="S9" s="256"/>
      <c r="T9" s="256"/>
      <c r="U9" s="256"/>
      <c r="V9" s="256"/>
      <c r="W9" s="256"/>
      <c r="X9" s="256"/>
      <c r="Y9" s="256"/>
      <c r="Z9" s="256"/>
      <c r="AA9" s="256"/>
      <c r="AB9" s="256"/>
      <c r="AC9" s="256"/>
      <c r="AD9" s="256"/>
      <c r="AE9" s="256"/>
      <c r="AF9" s="256"/>
      <c r="AG9" s="256"/>
      <c r="AH9" s="256"/>
      <c r="AI9" s="256"/>
      <c r="AJ9" s="256"/>
    </row>
    <row r="10" spans="1:36" ht="13.5" thickBot="1" x14ac:dyDescent="0.25">
      <c r="A10" s="659"/>
      <c r="B10" s="660"/>
      <c r="C10" s="660"/>
      <c r="D10" s="660"/>
      <c r="E10" s="661"/>
      <c r="F10" s="660"/>
      <c r="G10" s="660"/>
      <c r="H10" s="661"/>
      <c r="I10" s="661"/>
      <c r="J10" s="661"/>
      <c r="K10" s="661"/>
      <c r="L10" s="661"/>
      <c r="M10" s="660"/>
      <c r="N10" s="660"/>
      <c r="O10" s="660"/>
      <c r="P10" s="662"/>
      <c r="R10" s="256"/>
      <c r="S10" s="256"/>
      <c r="T10" s="256"/>
      <c r="U10" s="256"/>
      <c r="V10" s="256"/>
      <c r="W10" s="256"/>
      <c r="X10" s="256"/>
      <c r="Y10" s="256"/>
      <c r="Z10" s="256"/>
      <c r="AA10" s="256"/>
      <c r="AB10" s="256"/>
      <c r="AC10" s="256"/>
      <c r="AD10" s="256"/>
      <c r="AE10" s="256"/>
      <c r="AF10" s="256"/>
      <c r="AG10" s="256"/>
      <c r="AH10" s="256"/>
      <c r="AI10" s="256"/>
      <c r="AJ10" s="256"/>
    </row>
    <row r="11" spans="1:36" x14ac:dyDescent="0.2">
      <c r="A11" s="659" t="s">
        <v>39</v>
      </c>
      <c r="B11" s="660"/>
      <c r="C11" s="660"/>
      <c r="D11" s="660"/>
      <c r="E11" s="660"/>
      <c r="F11" s="660"/>
      <c r="G11" s="660"/>
      <c r="H11" s="660"/>
      <c r="I11" s="660"/>
      <c r="J11" s="660"/>
      <c r="K11" s="660"/>
      <c r="L11" s="660"/>
      <c r="M11" s="660"/>
      <c r="N11" s="660"/>
      <c r="O11" s="660"/>
      <c r="P11" s="662"/>
      <c r="R11" s="667" t="s">
        <v>40</v>
      </c>
      <c r="S11" s="668"/>
      <c r="T11" s="669"/>
      <c r="U11" s="669"/>
      <c r="V11" s="669"/>
      <c r="W11" s="669"/>
      <c r="X11" s="669"/>
      <c r="Y11" s="669"/>
      <c r="Z11" s="669"/>
      <c r="AA11" s="669"/>
      <c r="AB11" s="669"/>
      <c r="AC11" s="669"/>
      <c r="AD11" s="669"/>
      <c r="AE11" s="669"/>
      <c r="AF11" s="669"/>
      <c r="AG11" s="669"/>
      <c r="AH11" s="669"/>
      <c r="AI11" s="669"/>
      <c r="AJ11" s="670"/>
    </row>
    <row r="12" spans="1:36" ht="13.5" thickBot="1" x14ac:dyDescent="0.25">
      <c r="A12" s="257"/>
      <c r="B12" s="258"/>
      <c r="C12" s="258"/>
      <c r="D12" s="258"/>
      <c r="E12" s="259"/>
      <c r="F12" s="258"/>
      <c r="G12" s="258"/>
      <c r="H12" s="259"/>
      <c r="I12" s="259"/>
      <c r="J12" s="259"/>
      <c r="K12" s="259"/>
      <c r="L12" s="259"/>
      <c r="M12" s="258"/>
      <c r="N12" s="258"/>
      <c r="O12" s="258"/>
      <c r="P12" s="260"/>
      <c r="R12" s="671"/>
      <c r="S12" s="672"/>
      <c r="T12" s="673"/>
      <c r="U12" s="673"/>
      <c r="V12" s="673"/>
      <c r="W12" s="673"/>
      <c r="X12" s="673"/>
      <c r="Y12" s="673"/>
      <c r="Z12" s="673"/>
      <c r="AA12" s="673"/>
      <c r="AB12" s="673"/>
      <c r="AC12" s="673"/>
      <c r="AD12" s="673"/>
      <c r="AE12" s="673"/>
      <c r="AF12" s="673"/>
      <c r="AG12" s="673"/>
      <c r="AH12" s="673"/>
      <c r="AI12" s="673"/>
      <c r="AJ12" s="674"/>
    </row>
    <row r="13" spans="1:36" ht="13.5" thickBot="1" x14ac:dyDescent="0.25">
      <c r="A13" s="678" t="s">
        <v>41</v>
      </c>
      <c r="B13" s="678" t="s">
        <v>42</v>
      </c>
      <c r="C13" s="678"/>
      <c r="D13" s="678"/>
      <c r="E13" s="801"/>
      <c r="F13" s="678"/>
      <c r="G13" s="678" t="s">
        <v>43</v>
      </c>
      <c r="H13" s="801" t="s">
        <v>44</v>
      </c>
      <c r="I13" s="801"/>
      <c r="J13" s="801"/>
      <c r="K13" s="801"/>
      <c r="L13" s="801" t="s">
        <v>45</v>
      </c>
      <c r="M13" s="678" t="s">
        <v>46</v>
      </c>
      <c r="N13" s="678" t="s">
        <v>47</v>
      </c>
      <c r="O13" s="678" t="s">
        <v>48</v>
      </c>
      <c r="P13" s="678" t="s">
        <v>49</v>
      </c>
      <c r="Q13" s="261"/>
      <c r="R13" s="684" t="s">
        <v>42</v>
      </c>
      <c r="S13" s="684"/>
      <c r="T13" s="680" t="s">
        <v>50</v>
      </c>
      <c r="U13" s="680"/>
      <c r="V13" s="680"/>
      <c r="W13" s="680"/>
      <c r="X13" s="680" t="s">
        <v>51</v>
      </c>
      <c r="Y13" s="680"/>
      <c r="Z13" s="680"/>
      <c r="AA13" s="680"/>
      <c r="AB13" s="680" t="s">
        <v>52</v>
      </c>
      <c r="AC13" s="680"/>
      <c r="AD13" s="680"/>
      <c r="AE13" s="680"/>
      <c r="AF13" s="680" t="s">
        <v>53</v>
      </c>
      <c r="AG13" s="680"/>
      <c r="AH13" s="680"/>
      <c r="AI13" s="680"/>
      <c r="AJ13" s="681" t="s">
        <v>54</v>
      </c>
    </row>
    <row r="14" spans="1:36" ht="26.25" thickBot="1" x14ac:dyDescent="0.25">
      <c r="A14" s="678"/>
      <c r="B14" s="217" t="s">
        <v>55</v>
      </c>
      <c r="C14" s="217" t="s">
        <v>56</v>
      </c>
      <c r="D14" s="217" t="s">
        <v>57</v>
      </c>
      <c r="E14" s="218" t="s">
        <v>58</v>
      </c>
      <c r="F14" s="217" t="s">
        <v>59</v>
      </c>
      <c r="G14" s="678"/>
      <c r="H14" s="218" t="s">
        <v>60</v>
      </c>
      <c r="I14" s="218" t="s">
        <v>61</v>
      </c>
      <c r="J14" s="218" t="s">
        <v>62</v>
      </c>
      <c r="K14" s="218" t="s">
        <v>63</v>
      </c>
      <c r="L14" s="801"/>
      <c r="M14" s="678"/>
      <c r="N14" s="678"/>
      <c r="O14" s="678"/>
      <c r="P14" s="678"/>
      <c r="Q14" s="261"/>
      <c r="R14" s="262" t="s">
        <v>55</v>
      </c>
      <c r="S14" s="262" t="s">
        <v>56</v>
      </c>
      <c r="T14" s="263" t="s">
        <v>64</v>
      </c>
      <c r="U14" s="263" t="s">
        <v>65</v>
      </c>
      <c r="V14" s="263" t="s">
        <v>66</v>
      </c>
      <c r="W14" s="264" t="s">
        <v>67</v>
      </c>
      <c r="X14" s="263" t="s">
        <v>68</v>
      </c>
      <c r="Y14" s="263" t="s">
        <v>69</v>
      </c>
      <c r="Z14" s="263" t="s">
        <v>70</v>
      </c>
      <c r="AA14" s="264" t="s">
        <v>71</v>
      </c>
      <c r="AB14" s="263" t="s">
        <v>72</v>
      </c>
      <c r="AC14" s="263" t="s">
        <v>73</v>
      </c>
      <c r="AD14" s="263" t="s">
        <v>74</v>
      </c>
      <c r="AE14" s="264" t="s">
        <v>75</v>
      </c>
      <c r="AF14" s="263" t="s">
        <v>76</v>
      </c>
      <c r="AG14" s="263" t="s">
        <v>77</v>
      </c>
      <c r="AH14" s="263" t="s">
        <v>78</v>
      </c>
      <c r="AI14" s="264" t="s">
        <v>79</v>
      </c>
      <c r="AJ14" s="796"/>
    </row>
    <row r="15" spans="1:36" ht="71.25" customHeight="1" thickBot="1" x14ac:dyDescent="0.25">
      <c r="A15" s="265" t="s">
        <v>637</v>
      </c>
      <c r="B15" s="265" t="s">
        <v>638</v>
      </c>
      <c r="C15" s="265" t="s">
        <v>639</v>
      </c>
      <c r="D15" s="265" t="s">
        <v>83</v>
      </c>
      <c r="E15" s="266">
        <f>+SUM(H15:K15)</f>
        <v>1</v>
      </c>
      <c r="F15" s="267" t="s">
        <v>84</v>
      </c>
      <c r="G15" s="265" t="s">
        <v>640</v>
      </c>
      <c r="H15" s="224">
        <f>+W15</f>
        <v>0</v>
      </c>
      <c r="I15" s="224">
        <f>+AA15</f>
        <v>0</v>
      </c>
      <c r="J15" s="224">
        <f>+AE15</f>
        <v>1</v>
      </c>
      <c r="K15" s="224">
        <f>+AI15</f>
        <v>0</v>
      </c>
      <c r="L15" s="268">
        <v>1696032.5077107653</v>
      </c>
      <c r="M15" s="269" t="s">
        <v>641</v>
      </c>
      <c r="N15" s="269" t="s">
        <v>642</v>
      </c>
      <c r="O15" s="265" t="s">
        <v>643</v>
      </c>
      <c r="P15" s="48"/>
      <c r="Q15" s="261"/>
      <c r="R15" s="265" t="s">
        <v>638</v>
      </c>
      <c r="S15" s="265" t="s">
        <v>639</v>
      </c>
      <c r="T15" s="270">
        <v>0</v>
      </c>
      <c r="U15" s="270">
        <v>0</v>
      </c>
      <c r="V15" s="270">
        <v>0</v>
      </c>
      <c r="W15" s="271">
        <f t="shared" ref="W15:W34" si="0">SUM(T15:V15)</f>
        <v>0</v>
      </c>
      <c r="X15" s="270">
        <v>0</v>
      </c>
      <c r="Y15" s="270">
        <v>0</v>
      </c>
      <c r="Z15" s="270">
        <v>0</v>
      </c>
      <c r="AA15" s="271">
        <f t="shared" ref="AA15:AA34" si="1">SUM(X15:Z15)</f>
        <v>0</v>
      </c>
      <c r="AB15" s="270">
        <v>0</v>
      </c>
      <c r="AC15" s="270">
        <v>1</v>
      </c>
      <c r="AD15" s="270">
        <v>0</v>
      </c>
      <c r="AE15" s="271">
        <f t="shared" ref="AE15:AE34" si="2">SUM(AB15:AD15)</f>
        <v>1</v>
      </c>
      <c r="AF15" s="270">
        <v>0</v>
      </c>
      <c r="AG15" s="270">
        <v>0</v>
      </c>
      <c r="AH15" s="270">
        <v>0</v>
      </c>
      <c r="AI15" s="272">
        <f>+IF($D15="Porcentaje",IF(AND(AF15&lt;&gt;"",AG15="",AH15=""),AF15,IF(AND(AF15&lt;&gt;"",AG15&lt;&gt;"",AH15=""),AG15,IF(AND(AF15&lt;&gt;"",AG15&lt;&gt;"",AH15&lt;&gt;""),AH15,0))),SUM(AF15:AH15))</f>
        <v>0</v>
      </c>
      <c r="AJ15" s="273">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row>
    <row r="16" spans="1:36" ht="51.75" thickBot="1" x14ac:dyDescent="0.25">
      <c r="A16" s="797" t="s">
        <v>644</v>
      </c>
      <c r="B16" s="265" t="s">
        <v>645</v>
      </c>
      <c r="C16" s="265" t="s">
        <v>646</v>
      </c>
      <c r="D16" s="265" t="s">
        <v>83</v>
      </c>
      <c r="E16" s="266">
        <f t="shared" ref="E16:E34" si="3">+SUM(H16:K16)</f>
        <v>12</v>
      </c>
      <c r="F16" s="267" t="s">
        <v>84</v>
      </c>
      <c r="G16" s="265" t="s">
        <v>647</v>
      </c>
      <c r="H16" s="224">
        <f t="shared" ref="H16:H34" si="4">+W16</f>
        <v>3</v>
      </c>
      <c r="I16" s="224">
        <f t="shared" ref="I16:I34" si="5">+AA16</f>
        <v>3</v>
      </c>
      <c r="J16" s="224">
        <f t="shared" ref="J16:J34" si="6">+AE16</f>
        <v>3</v>
      </c>
      <c r="K16" s="224">
        <f t="shared" ref="K16:K34" si="7">+AI16</f>
        <v>3</v>
      </c>
      <c r="L16" s="268">
        <v>1882596.0835589494</v>
      </c>
      <c r="M16" s="274" t="s">
        <v>648</v>
      </c>
      <c r="N16" s="269" t="s">
        <v>649</v>
      </c>
      <c r="O16" s="265" t="s">
        <v>650</v>
      </c>
      <c r="P16" s="48"/>
      <c r="Q16" s="261"/>
      <c r="R16" s="265" t="s">
        <v>645</v>
      </c>
      <c r="S16" s="265" t="s">
        <v>646</v>
      </c>
      <c r="T16" s="270">
        <v>1</v>
      </c>
      <c r="U16" s="270">
        <v>1</v>
      </c>
      <c r="V16" s="270">
        <v>1</v>
      </c>
      <c r="W16" s="271">
        <f t="shared" si="0"/>
        <v>3</v>
      </c>
      <c r="X16" s="270">
        <v>1</v>
      </c>
      <c r="Y16" s="270">
        <v>1</v>
      </c>
      <c r="Z16" s="270">
        <v>1</v>
      </c>
      <c r="AA16" s="271">
        <f t="shared" si="1"/>
        <v>3</v>
      </c>
      <c r="AB16" s="270">
        <v>1</v>
      </c>
      <c r="AC16" s="270">
        <v>1</v>
      </c>
      <c r="AD16" s="270">
        <v>1</v>
      </c>
      <c r="AE16" s="271">
        <f t="shared" si="2"/>
        <v>3</v>
      </c>
      <c r="AF16" s="270">
        <v>1</v>
      </c>
      <c r="AG16" s="270">
        <v>1</v>
      </c>
      <c r="AH16" s="270">
        <v>1</v>
      </c>
      <c r="AI16" s="272">
        <f t="shared" ref="AI16:AI34" si="8">+IF($D16="Porcentaje",IF(AND(AF16&lt;&gt;"",AG16="",AH16=""),AF16,IF(AND(AF16&lt;&gt;"",AG16&lt;&gt;"",AH16=""),AG16,IF(AND(AF16&lt;&gt;"",AG16&lt;&gt;"",AH16&lt;&gt;""),AH16,0))),SUM(AF16:AH16))</f>
        <v>3</v>
      </c>
      <c r="AJ16" s="273">
        <f t="shared" ref="AJ16:AJ34"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12</v>
      </c>
    </row>
    <row r="17" spans="1:36" ht="53.25" customHeight="1" thickBot="1" x14ac:dyDescent="0.25">
      <c r="A17" s="797"/>
      <c r="B17" s="265" t="s">
        <v>651</v>
      </c>
      <c r="C17" s="265" t="s">
        <v>652</v>
      </c>
      <c r="D17" s="265" t="s">
        <v>83</v>
      </c>
      <c r="E17" s="266">
        <f t="shared" si="3"/>
        <v>3</v>
      </c>
      <c r="F17" s="267" t="s">
        <v>108</v>
      </c>
      <c r="G17" s="265" t="s">
        <v>653</v>
      </c>
      <c r="H17" s="224">
        <f t="shared" si="4"/>
        <v>0</v>
      </c>
      <c r="I17" s="224">
        <f t="shared" si="5"/>
        <v>1</v>
      </c>
      <c r="J17" s="224">
        <f t="shared" si="6"/>
        <v>1</v>
      </c>
      <c r="K17" s="224">
        <f t="shared" si="7"/>
        <v>1</v>
      </c>
      <c r="L17" s="268">
        <v>2777310.2321710116</v>
      </c>
      <c r="M17" s="269" t="s">
        <v>654</v>
      </c>
      <c r="N17" s="269" t="s">
        <v>655</v>
      </c>
      <c r="O17" s="265" t="s">
        <v>656</v>
      </c>
      <c r="P17" s="48"/>
      <c r="Q17" s="261"/>
      <c r="R17" s="265" t="s">
        <v>651</v>
      </c>
      <c r="S17" s="265" t="s">
        <v>652</v>
      </c>
      <c r="T17" s="270">
        <v>0</v>
      </c>
      <c r="U17" s="270">
        <v>0</v>
      </c>
      <c r="V17" s="270">
        <v>0</v>
      </c>
      <c r="W17" s="271">
        <f t="shared" si="0"/>
        <v>0</v>
      </c>
      <c r="X17" s="270">
        <v>0</v>
      </c>
      <c r="Y17" s="270">
        <v>0</v>
      </c>
      <c r="Z17" s="270">
        <v>1</v>
      </c>
      <c r="AA17" s="271">
        <f>+SUM(X17:Z17)</f>
        <v>1</v>
      </c>
      <c r="AB17" s="270">
        <v>0</v>
      </c>
      <c r="AC17" s="270">
        <v>0</v>
      </c>
      <c r="AD17" s="270">
        <v>1</v>
      </c>
      <c r="AE17" s="271">
        <f t="shared" si="2"/>
        <v>1</v>
      </c>
      <c r="AF17" s="270">
        <v>0</v>
      </c>
      <c r="AG17" s="270">
        <v>0</v>
      </c>
      <c r="AH17" s="270">
        <v>1</v>
      </c>
      <c r="AI17" s="272">
        <f t="shared" si="8"/>
        <v>1</v>
      </c>
      <c r="AJ17" s="273">
        <f t="shared" si="9"/>
        <v>3</v>
      </c>
    </row>
    <row r="18" spans="1:36" ht="87" customHeight="1" thickBot="1" x14ac:dyDescent="0.25">
      <c r="A18" s="797"/>
      <c r="B18" s="265" t="s">
        <v>657</v>
      </c>
      <c r="C18" s="265" t="s">
        <v>658</v>
      </c>
      <c r="D18" s="265" t="s">
        <v>83</v>
      </c>
      <c r="E18" s="266">
        <f t="shared" si="3"/>
        <v>6</v>
      </c>
      <c r="F18" s="267" t="s">
        <v>108</v>
      </c>
      <c r="G18" s="265" t="s">
        <v>659</v>
      </c>
      <c r="H18" s="224">
        <f t="shared" si="4"/>
        <v>1</v>
      </c>
      <c r="I18" s="224">
        <f t="shared" si="5"/>
        <v>2</v>
      </c>
      <c r="J18" s="224">
        <f t="shared" si="6"/>
        <v>2</v>
      </c>
      <c r="K18" s="224">
        <f t="shared" si="7"/>
        <v>1</v>
      </c>
      <c r="L18" s="268">
        <v>2019381.4550891051</v>
      </c>
      <c r="M18" s="269" t="s">
        <v>654</v>
      </c>
      <c r="N18" s="269" t="s">
        <v>660</v>
      </c>
      <c r="O18" s="265" t="s">
        <v>656</v>
      </c>
      <c r="P18" s="48"/>
      <c r="Q18" s="261"/>
      <c r="R18" s="265" t="s">
        <v>657</v>
      </c>
      <c r="S18" s="265" t="s">
        <v>658</v>
      </c>
      <c r="T18" s="270">
        <v>0</v>
      </c>
      <c r="U18" s="270">
        <v>1</v>
      </c>
      <c r="V18" s="270">
        <v>0</v>
      </c>
      <c r="W18" s="271">
        <f t="shared" si="0"/>
        <v>1</v>
      </c>
      <c r="X18" s="270">
        <v>0</v>
      </c>
      <c r="Y18" s="270">
        <v>0</v>
      </c>
      <c r="Z18" s="270">
        <v>2</v>
      </c>
      <c r="AA18" s="271">
        <f>+SUM(X18:Z18)</f>
        <v>2</v>
      </c>
      <c r="AB18" s="270">
        <v>0</v>
      </c>
      <c r="AC18" s="270">
        <v>0</v>
      </c>
      <c r="AD18" s="270">
        <v>2</v>
      </c>
      <c r="AE18" s="271">
        <f t="shared" si="2"/>
        <v>2</v>
      </c>
      <c r="AF18" s="270">
        <v>0</v>
      </c>
      <c r="AG18" s="270">
        <v>1</v>
      </c>
      <c r="AH18" s="270">
        <v>0</v>
      </c>
      <c r="AI18" s="272">
        <f t="shared" si="8"/>
        <v>1</v>
      </c>
      <c r="AJ18" s="273">
        <f t="shared" si="9"/>
        <v>6</v>
      </c>
    </row>
    <row r="19" spans="1:36" ht="105.75" customHeight="1" thickBot="1" x14ac:dyDescent="0.25">
      <c r="A19" s="797"/>
      <c r="B19" s="275" t="s">
        <v>661</v>
      </c>
      <c r="C19" s="275" t="s">
        <v>662</v>
      </c>
      <c r="D19" s="275" t="s">
        <v>83</v>
      </c>
      <c r="E19" s="266">
        <f t="shared" si="3"/>
        <v>4</v>
      </c>
      <c r="F19" s="275" t="s">
        <v>108</v>
      </c>
      <c r="G19" s="265" t="s">
        <v>663</v>
      </c>
      <c r="H19" s="224">
        <f t="shared" si="4"/>
        <v>1</v>
      </c>
      <c r="I19" s="224">
        <f t="shared" si="5"/>
        <v>1</v>
      </c>
      <c r="J19" s="224">
        <f t="shared" si="6"/>
        <v>1</v>
      </c>
      <c r="K19" s="224">
        <f t="shared" si="7"/>
        <v>1</v>
      </c>
      <c r="L19" s="268">
        <v>508809.75231322955</v>
      </c>
      <c r="M19" s="48" t="s">
        <v>654</v>
      </c>
      <c r="N19" s="48" t="s">
        <v>664</v>
      </c>
      <c r="O19" s="265" t="s">
        <v>656</v>
      </c>
      <c r="P19" s="48"/>
      <c r="Q19" s="261"/>
      <c r="R19" s="275" t="s">
        <v>661</v>
      </c>
      <c r="S19" s="275" t="s">
        <v>662</v>
      </c>
      <c r="T19" s="270">
        <v>0</v>
      </c>
      <c r="U19" s="270">
        <v>0</v>
      </c>
      <c r="V19" s="270">
        <v>1</v>
      </c>
      <c r="W19" s="271">
        <f t="shared" si="0"/>
        <v>1</v>
      </c>
      <c r="X19" s="270">
        <v>0</v>
      </c>
      <c r="Y19" s="270">
        <v>0</v>
      </c>
      <c r="Z19" s="270">
        <v>1</v>
      </c>
      <c r="AA19" s="271">
        <f t="shared" si="1"/>
        <v>1</v>
      </c>
      <c r="AB19" s="270">
        <v>0</v>
      </c>
      <c r="AC19" s="270">
        <v>0</v>
      </c>
      <c r="AD19" s="270">
        <v>1</v>
      </c>
      <c r="AE19" s="271">
        <f t="shared" si="2"/>
        <v>1</v>
      </c>
      <c r="AF19" s="270">
        <v>0</v>
      </c>
      <c r="AG19" s="270">
        <v>0</v>
      </c>
      <c r="AH19" s="270">
        <v>1</v>
      </c>
      <c r="AI19" s="272">
        <f t="shared" si="8"/>
        <v>1</v>
      </c>
      <c r="AJ19" s="273">
        <f t="shared" si="9"/>
        <v>4</v>
      </c>
    </row>
    <row r="20" spans="1:36" ht="69" customHeight="1" thickBot="1" x14ac:dyDescent="0.25">
      <c r="A20" s="798" t="s">
        <v>665</v>
      </c>
      <c r="B20" s="265" t="s">
        <v>666</v>
      </c>
      <c r="C20" s="265" t="s">
        <v>667</v>
      </c>
      <c r="D20" s="265" t="s">
        <v>83</v>
      </c>
      <c r="E20" s="266">
        <f t="shared" si="3"/>
        <v>3</v>
      </c>
      <c r="F20" s="267" t="s">
        <v>84</v>
      </c>
      <c r="G20" s="265" t="s">
        <v>668</v>
      </c>
      <c r="H20" s="224">
        <f t="shared" si="4"/>
        <v>0</v>
      </c>
      <c r="I20" s="224">
        <f t="shared" si="5"/>
        <v>1</v>
      </c>
      <c r="J20" s="224">
        <f t="shared" si="6"/>
        <v>1</v>
      </c>
      <c r="K20" s="224">
        <f t="shared" si="7"/>
        <v>1</v>
      </c>
      <c r="L20" s="268">
        <v>763214.62846984423</v>
      </c>
      <c r="M20" s="276" t="s">
        <v>669</v>
      </c>
      <c r="N20" s="269" t="s">
        <v>670</v>
      </c>
      <c r="O20" s="265" t="s">
        <v>671</v>
      </c>
      <c r="P20" s="48"/>
      <c r="Q20" s="261"/>
      <c r="R20" s="265" t="s">
        <v>666</v>
      </c>
      <c r="S20" s="265" t="s">
        <v>667</v>
      </c>
      <c r="T20" s="270">
        <v>0</v>
      </c>
      <c r="U20" s="270">
        <v>0</v>
      </c>
      <c r="V20" s="270">
        <v>0</v>
      </c>
      <c r="W20" s="271">
        <f t="shared" si="0"/>
        <v>0</v>
      </c>
      <c r="X20" s="270">
        <v>1</v>
      </c>
      <c r="Y20" s="270">
        <v>0</v>
      </c>
      <c r="Z20" s="270">
        <v>0</v>
      </c>
      <c r="AA20" s="271">
        <f t="shared" si="1"/>
        <v>1</v>
      </c>
      <c r="AB20" s="270">
        <v>1</v>
      </c>
      <c r="AC20" s="270">
        <v>0</v>
      </c>
      <c r="AD20" s="270">
        <v>0</v>
      </c>
      <c r="AE20" s="271">
        <f t="shared" si="2"/>
        <v>1</v>
      </c>
      <c r="AF20" s="270">
        <v>1</v>
      </c>
      <c r="AG20" s="270">
        <v>0</v>
      </c>
      <c r="AH20" s="270">
        <v>0</v>
      </c>
      <c r="AI20" s="272">
        <f t="shared" si="8"/>
        <v>1</v>
      </c>
      <c r="AJ20" s="273">
        <f t="shared" si="9"/>
        <v>3</v>
      </c>
    </row>
    <row r="21" spans="1:36" ht="63" customHeight="1" thickBot="1" x14ac:dyDescent="0.25">
      <c r="A21" s="799"/>
      <c r="B21" s="265" t="s">
        <v>672</v>
      </c>
      <c r="C21" s="265" t="s">
        <v>671</v>
      </c>
      <c r="D21" s="265" t="s">
        <v>83</v>
      </c>
      <c r="E21" s="266">
        <f t="shared" si="3"/>
        <v>1</v>
      </c>
      <c r="F21" s="267" t="s">
        <v>84</v>
      </c>
      <c r="G21" s="265" t="s">
        <v>673</v>
      </c>
      <c r="H21" s="224">
        <f t="shared" si="4"/>
        <v>0</v>
      </c>
      <c r="I21" s="224">
        <f t="shared" si="5"/>
        <v>1</v>
      </c>
      <c r="J21" s="224">
        <f t="shared" si="6"/>
        <v>0</v>
      </c>
      <c r="K21" s="224">
        <f t="shared" si="7"/>
        <v>0</v>
      </c>
      <c r="L21" s="268">
        <v>483369.26469756808</v>
      </c>
      <c r="M21" s="276" t="s">
        <v>669</v>
      </c>
      <c r="N21" s="269" t="s">
        <v>670</v>
      </c>
      <c r="O21" s="265" t="s">
        <v>671</v>
      </c>
      <c r="P21" s="48"/>
      <c r="Q21" s="261"/>
      <c r="R21" s="265" t="s">
        <v>672</v>
      </c>
      <c r="S21" s="265" t="s">
        <v>671</v>
      </c>
      <c r="T21" s="270">
        <v>0</v>
      </c>
      <c r="U21" s="270">
        <v>0</v>
      </c>
      <c r="V21" s="270">
        <v>0</v>
      </c>
      <c r="W21" s="271">
        <f t="shared" si="0"/>
        <v>0</v>
      </c>
      <c r="X21" s="270">
        <v>1</v>
      </c>
      <c r="Y21" s="270">
        <v>0</v>
      </c>
      <c r="Z21" s="270">
        <v>0</v>
      </c>
      <c r="AA21" s="271">
        <f t="shared" si="1"/>
        <v>1</v>
      </c>
      <c r="AB21" s="270">
        <v>0</v>
      </c>
      <c r="AC21" s="270">
        <v>0</v>
      </c>
      <c r="AD21" s="270">
        <v>0</v>
      </c>
      <c r="AE21" s="271">
        <f t="shared" si="2"/>
        <v>0</v>
      </c>
      <c r="AF21" s="270">
        <v>0</v>
      </c>
      <c r="AG21" s="270">
        <v>0</v>
      </c>
      <c r="AH21" s="270">
        <v>0</v>
      </c>
      <c r="AI21" s="272">
        <f t="shared" si="8"/>
        <v>0</v>
      </c>
      <c r="AJ21" s="273">
        <f t="shared" si="9"/>
        <v>1</v>
      </c>
    </row>
    <row r="22" spans="1:36" ht="76.5" customHeight="1" thickBot="1" x14ac:dyDescent="0.25">
      <c r="A22" s="799"/>
      <c r="B22" s="265" t="s">
        <v>674</v>
      </c>
      <c r="C22" s="265" t="s">
        <v>675</v>
      </c>
      <c r="D22" s="265" t="s">
        <v>83</v>
      </c>
      <c r="E22" s="266">
        <f t="shared" si="3"/>
        <v>2</v>
      </c>
      <c r="F22" s="267" t="s">
        <v>84</v>
      </c>
      <c r="G22" s="265" t="s">
        <v>676</v>
      </c>
      <c r="H22" s="224">
        <f t="shared" si="4"/>
        <v>2</v>
      </c>
      <c r="I22" s="224">
        <f t="shared" si="5"/>
        <v>0</v>
      </c>
      <c r="J22" s="224">
        <f t="shared" si="6"/>
        <v>0</v>
      </c>
      <c r="K22" s="224">
        <f t="shared" si="7"/>
        <v>0</v>
      </c>
      <c r="L22" s="268">
        <v>508809.75231322955</v>
      </c>
      <c r="M22" s="276" t="s">
        <v>669</v>
      </c>
      <c r="N22" s="269" t="s">
        <v>677</v>
      </c>
      <c r="O22" s="265" t="s">
        <v>678</v>
      </c>
      <c r="P22" s="48"/>
      <c r="Q22" s="261"/>
      <c r="R22" s="265" t="s">
        <v>674</v>
      </c>
      <c r="S22" s="265" t="s">
        <v>675</v>
      </c>
      <c r="T22" s="270">
        <v>1</v>
      </c>
      <c r="U22" s="270">
        <v>1</v>
      </c>
      <c r="V22" s="270">
        <v>0</v>
      </c>
      <c r="W22" s="271">
        <f t="shared" si="0"/>
        <v>2</v>
      </c>
      <c r="X22" s="270">
        <v>0</v>
      </c>
      <c r="Y22" s="270">
        <v>0</v>
      </c>
      <c r="Z22" s="270">
        <v>0</v>
      </c>
      <c r="AA22" s="271">
        <f t="shared" si="1"/>
        <v>0</v>
      </c>
      <c r="AB22" s="270">
        <v>0</v>
      </c>
      <c r="AC22" s="270">
        <v>0</v>
      </c>
      <c r="AD22" s="270">
        <v>0</v>
      </c>
      <c r="AE22" s="271">
        <f t="shared" si="2"/>
        <v>0</v>
      </c>
      <c r="AF22" s="270">
        <v>0</v>
      </c>
      <c r="AG22" s="270">
        <v>0</v>
      </c>
      <c r="AH22" s="270">
        <v>0</v>
      </c>
      <c r="AI22" s="272">
        <f t="shared" si="8"/>
        <v>0</v>
      </c>
      <c r="AJ22" s="273">
        <f t="shared" si="9"/>
        <v>2</v>
      </c>
    </row>
    <row r="23" spans="1:36" ht="126" customHeight="1" thickBot="1" x14ac:dyDescent="0.25">
      <c r="A23" s="800"/>
      <c r="B23" s="265" t="s">
        <v>679</v>
      </c>
      <c r="C23" s="265" t="s">
        <v>680</v>
      </c>
      <c r="D23" s="265" t="s">
        <v>83</v>
      </c>
      <c r="E23" s="266">
        <f>+SUM(H23:K23)</f>
        <v>1</v>
      </c>
      <c r="F23" s="267" t="s">
        <v>84</v>
      </c>
      <c r="G23" s="265" t="s">
        <v>681</v>
      </c>
      <c r="H23" s="224">
        <f t="shared" si="4"/>
        <v>0</v>
      </c>
      <c r="I23" s="224">
        <f t="shared" si="5"/>
        <v>0</v>
      </c>
      <c r="J23" s="224">
        <f t="shared" si="6"/>
        <v>1</v>
      </c>
      <c r="K23" s="224">
        <f t="shared" si="7"/>
        <v>0</v>
      </c>
      <c r="L23" s="268">
        <v>788655.11608550581</v>
      </c>
      <c r="M23" s="276" t="s">
        <v>669</v>
      </c>
      <c r="N23" s="269" t="s">
        <v>682</v>
      </c>
      <c r="O23" s="265" t="s">
        <v>683</v>
      </c>
      <c r="P23" s="48"/>
      <c r="Q23" s="261"/>
      <c r="R23" s="265" t="s">
        <v>679</v>
      </c>
      <c r="S23" s="265" t="s">
        <v>680</v>
      </c>
      <c r="T23" s="270">
        <v>0</v>
      </c>
      <c r="U23" s="270">
        <v>0</v>
      </c>
      <c r="V23" s="270">
        <v>0</v>
      </c>
      <c r="W23" s="271">
        <f t="shared" si="0"/>
        <v>0</v>
      </c>
      <c r="X23" s="270">
        <v>0</v>
      </c>
      <c r="Y23" s="270">
        <v>0</v>
      </c>
      <c r="Z23" s="270">
        <v>0</v>
      </c>
      <c r="AA23" s="271">
        <f t="shared" si="1"/>
        <v>0</v>
      </c>
      <c r="AB23" s="270">
        <v>0</v>
      </c>
      <c r="AC23" s="270">
        <v>0</v>
      </c>
      <c r="AD23" s="270">
        <v>1</v>
      </c>
      <c r="AE23" s="271">
        <f t="shared" si="2"/>
        <v>1</v>
      </c>
      <c r="AF23" s="270">
        <v>0</v>
      </c>
      <c r="AG23" s="270">
        <v>0</v>
      </c>
      <c r="AH23" s="270">
        <v>0</v>
      </c>
      <c r="AI23" s="272">
        <f t="shared" si="8"/>
        <v>0</v>
      </c>
      <c r="AJ23" s="273">
        <f t="shared" si="9"/>
        <v>1</v>
      </c>
    </row>
    <row r="24" spans="1:36" ht="53.25" customHeight="1" thickBot="1" x14ac:dyDescent="0.25">
      <c r="A24" s="277" t="s">
        <v>684</v>
      </c>
      <c r="B24" s="265" t="s">
        <v>685</v>
      </c>
      <c r="C24" s="265" t="s">
        <v>686</v>
      </c>
      <c r="D24" s="278" t="s">
        <v>158</v>
      </c>
      <c r="E24" s="279">
        <v>0.35</v>
      </c>
      <c r="F24" s="280" t="s">
        <v>84</v>
      </c>
      <c r="G24" s="281" t="s">
        <v>687</v>
      </c>
      <c r="H24" s="279">
        <v>0.05</v>
      </c>
      <c r="I24" s="279">
        <v>0.1</v>
      </c>
      <c r="J24" s="279">
        <v>0.15</v>
      </c>
      <c r="K24" s="279">
        <v>0.15</v>
      </c>
      <c r="L24" s="268">
        <v>848016.25385538267</v>
      </c>
      <c r="M24" s="278" t="s">
        <v>688</v>
      </c>
      <c r="N24" s="278" t="s">
        <v>689</v>
      </c>
      <c r="O24" s="278" t="s">
        <v>690</v>
      </c>
      <c r="P24" s="282"/>
      <c r="R24" s="265" t="s">
        <v>685</v>
      </c>
      <c r="S24" s="265" t="s">
        <v>686</v>
      </c>
      <c r="T24" s="283">
        <v>0.02</v>
      </c>
      <c r="U24" s="283">
        <v>0.02</v>
      </c>
      <c r="V24" s="283">
        <v>0.01</v>
      </c>
      <c r="W24" s="284">
        <f t="shared" si="0"/>
        <v>0.05</v>
      </c>
      <c r="X24" s="283">
        <v>0.03</v>
      </c>
      <c r="Y24" s="283">
        <v>0.03</v>
      </c>
      <c r="Z24" s="283">
        <v>0.04</v>
      </c>
      <c r="AA24" s="284">
        <f t="shared" si="1"/>
        <v>0.1</v>
      </c>
      <c r="AB24" s="283">
        <v>0.05</v>
      </c>
      <c r="AC24" s="283">
        <v>0.05</v>
      </c>
      <c r="AD24" s="283">
        <v>0.05</v>
      </c>
      <c r="AE24" s="284">
        <f t="shared" si="2"/>
        <v>0.15000000000000002</v>
      </c>
      <c r="AF24" s="283">
        <v>0.02</v>
      </c>
      <c r="AG24" s="283">
        <v>0.02</v>
      </c>
      <c r="AH24" s="283">
        <v>0.01</v>
      </c>
      <c r="AI24" s="284">
        <f>+SUM(AF24:AH24)</f>
        <v>0.05</v>
      </c>
      <c r="AJ24" s="285">
        <f>+W24+AA24+AE24+AI24</f>
        <v>0.35000000000000003</v>
      </c>
    </row>
    <row r="25" spans="1:36" ht="57" customHeight="1" thickBot="1" x14ac:dyDescent="0.25">
      <c r="A25" s="277" t="s">
        <v>691</v>
      </c>
      <c r="B25" s="265" t="s">
        <v>692</v>
      </c>
      <c r="C25" s="265" t="s">
        <v>686</v>
      </c>
      <c r="D25" s="278" t="s">
        <v>158</v>
      </c>
      <c r="E25" s="279">
        <v>0.2</v>
      </c>
      <c r="F25" s="280" t="s">
        <v>108</v>
      </c>
      <c r="G25" s="281" t="s">
        <v>687</v>
      </c>
      <c r="H25" s="279">
        <v>0.05</v>
      </c>
      <c r="I25" s="279">
        <v>0.05</v>
      </c>
      <c r="J25" s="279">
        <v>0.05</v>
      </c>
      <c r="K25" s="279">
        <v>0.05</v>
      </c>
      <c r="L25" s="268">
        <v>657212.59673792159</v>
      </c>
      <c r="M25" s="278" t="s">
        <v>688</v>
      </c>
      <c r="N25" s="278" t="s">
        <v>689</v>
      </c>
      <c r="O25" s="278" t="s">
        <v>693</v>
      </c>
      <c r="P25" s="282"/>
      <c r="R25" s="265" t="s">
        <v>692</v>
      </c>
      <c r="S25" s="265" t="s">
        <v>686</v>
      </c>
      <c r="T25" s="283">
        <v>0.02</v>
      </c>
      <c r="U25" s="283">
        <v>0.02</v>
      </c>
      <c r="V25" s="283">
        <v>0.01</v>
      </c>
      <c r="W25" s="284">
        <f t="shared" si="0"/>
        <v>0.05</v>
      </c>
      <c r="X25" s="283">
        <v>0.02</v>
      </c>
      <c r="Y25" s="283">
        <v>0.02</v>
      </c>
      <c r="Z25" s="283">
        <v>0.01</v>
      </c>
      <c r="AA25" s="284">
        <f t="shared" si="1"/>
        <v>0.05</v>
      </c>
      <c r="AB25" s="283">
        <v>0.02</v>
      </c>
      <c r="AC25" s="283">
        <v>0.02</v>
      </c>
      <c r="AD25" s="283">
        <v>0.01</v>
      </c>
      <c r="AE25" s="284">
        <f t="shared" si="2"/>
        <v>0.05</v>
      </c>
      <c r="AF25" s="283">
        <v>0.02</v>
      </c>
      <c r="AG25" s="283">
        <v>0.02</v>
      </c>
      <c r="AH25" s="283">
        <v>0.01</v>
      </c>
      <c r="AI25" s="284">
        <f>SUM(AF25:AH25)</f>
        <v>0.05</v>
      </c>
      <c r="AJ25" s="285">
        <f>+W25+AA25+AE25+AI25</f>
        <v>0.2</v>
      </c>
    </row>
    <row r="26" spans="1:36" ht="90.75" customHeight="1" thickBot="1" x14ac:dyDescent="0.25">
      <c r="A26" s="265" t="s">
        <v>694</v>
      </c>
      <c r="B26" s="265" t="s">
        <v>695</v>
      </c>
      <c r="C26" s="265" t="s">
        <v>696</v>
      </c>
      <c r="D26" s="275" t="s">
        <v>83</v>
      </c>
      <c r="E26" s="266">
        <v>13</v>
      </c>
      <c r="F26" s="281" t="s">
        <v>84</v>
      </c>
      <c r="G26" s="286" t="s">
        <v>697</v>
      </c>
      <c r="H26" s="224">
        <f t="shared" si="4"/>
        <v>3</v>
      </c>
      <c r="I26" s="224">
        <v>3</v>
      </c>
      <c r="J26" s="224">
        <v>3</v>
      </c>
      <c r="K26" s="224">
        <v>4</v>
      </c>
      <c r="L26" s="268">
        <v>12952186.919336898</v>
      </c>
      <c r="M26" s="48" t="s">
        <v>698</v>
      </c>
      <c r="N26" s="48" t="s">
        <v>699</v>
      </c>
      <c r="O26" s="48" t="s">
        <v>700</v>
      </c>
      <c r="P26" s="282"/>
      <c r="R26" s="265" t="s">
        <v>695</v>
      </c>
      <c r="S26" s="265" t="s">
        <v>696</v>
      </c>
      <c r="T26" s="287">
        <v>1</v>
      </c>
      <c r="U26" s="287">
        <v>1</v>
      </c>
      <c r="V26" s="287">
        <v>1</v>
      </c>
      <c r="W26" s="271">
        <f t="shared" si="0"/>
        <v>3</v>
      </c>
      <c r="X26" s="287">
        <v>1</v>
      </c>
      <c r="Y26" s="287">
        <v>1</v>
      </c>
      <c r="Z26" s="287">
        <v>1</v>
      </c>
      <c r="AA26" s="271">
        <f t="shared" si="1"/>
        <v>3</v>
      </c>
      <c r="AB26" s="287">
        <v>1</v>
      </c>
      <c r="AC26" s="287">
        <v>1</v>
      </c>
      <c r="AD26" s="287">
        <v>1</v>
      </c>
      <c r="AE26" s="271">
        <f t="shared" si="2"/>
        <v>3</v>
      </c>
      <c r="AF26" s="287">
        <v>1</v>
      </c>
      <c r="AG26" s="287">
        <v>1</v>
      </c>
      <c r="AH26" s="287">
        <v>2</v>
      </c>
      <c r="AI26" s="272">
        <f t="shared" si="8"/>
        <v>4</v>
      </c>
      <c r="AJ26" s="273">
        <f t="shared" si="9"/>
        <v>13</v>
      </c>
    </row>
    <row r="27" spans="1:36" ht="104.25" customHeight="1" thickBot="1" x14ac:dyDescent="0.25">
      <c r="A27" s="797" t="s">
        <v>701</v>
      </c>
      <c r="B27" s="265" t="s">
        <v>702</v>
      </c>
      <c r="C27" s="265" t="s">
        <v>703</v>
      </c>
      <c r="D27" s="275" t="s">
        <v>83</v>
      </c>
      <c r="E27" s="266">
        <f>+SUM(H27:K27)</f>
        <v>1</v>
      </c>
      <c r="F27" s="275" t="s">
        <v>84</v>
      </c>
      <c r="G27" s="286" t="s">
        <v>704</v>
      </c>
      <c r="H27" s="224">
        <f t="shared" si="4"/>
        <v>0</v>
      </c>
      <c r="I27" s="224">
        <f t="shared" si="5"/>
        <v>0</v>
      </c>
      <c r="J27" s="224">
        <f t="shared" si="6"/>
        <v>1</v>
      </c>
      <c r="K27" s="224">
        <f t="shared" si="7"/>
        <v>0</v>
      </c>
      <c r="L27" s="268">
        <v>2459247.1361806099</v>
      </c>
      <c r="M27" s="48" t="s">
        <v>705</v>
      </c>
      <c r="N27" s="48" t="s">
        <v>706</v>
      </c>
      <c r="O27" s="275" t="str">
        <f>+C27</f>
        <v>Informe cumplimiento concursos públicos.</v>
      </c>
      <c r="P27" s="48"/>
      <c r="Q27" s="261"/>
      <c r="R27" s="265" t="s">
        <v>702</v>
      </c>
      <c r="S27" s="265" t="s">
        <v>703</v>
      </c>
      <c r="T27" s="270">
        <v>0</v>
      </c>
      <c r="U27" s="270">
        <v>0</v>
      </c>
      <c r="V27" s="270">
        <v>0</v>
      </c>
      <c r="W27" s="271">
        <f t="shared" si="0"/>
        <v>0</v>
      </c>
      <c r="X27" s="270">
        <v>0</v>
      </c>
      <c r="Y27" s="270">
        <v>0</v>
      </c>
      <c r="Z27" s="270">
        <v>0</v>
      </c>
      <c r="AA27" s="271">
        <f t="shared" si="1"/>
        <v>0</v>
      </c>
      <c r="AB27" s="270">
        <v>1</v>
      </c>
      <c r="AC27" s="270">
        <v>0</v>
      </c>
      <c r="AD27" s="270">
        <v>0</v>
      </c>
      <c r="AE27" s="271">
        <f t="shared" si="2"/>
        <v>1</v>
      </c>
      <c r="AF27" s="270">
        <v>0</v>
      </c>
      <c r="AG27" s="270">
        <v>0</v>
      </c>
      <c r="AH27" s="270">
        <v>0</v>
      </c>
      <c r="AI27" s="272">
        <f t="shared" si="8"/>
        <v>0</v>
      </c>
      <c r="AJ27" s="273">
        <f t="shared" si="9"/>
        <v>1</v>
      </c>
    </row>
    <row r="28" spans="1:36" ht="165.75" customHeight="1" thickBot="1" x14ac:dyDescent="0.25">
      <c r="A28" s="797"/>
      <c r="B28" s="265" t="s">
        <v>707</v>
      </c>
      <c r="C28" s="265" t="s">
        <v>708</v>
      </c>
      <c r="D28" s="275" t="s">
        <v>83</v>
      </c>
      <c r="E28" s="288">
        <f>+SUM(K28:K28)</f>
        <v>1</v>
      </c>
      <c r="F28" s="275" t="s">
        <v>108</v>
      </c>
      <c r="G28" s="286" t="s">
        <v>709</v>
      </c>
      <c r="H28" s="224">
        <v>0</v>
      </c>
      <c r="I28" s="224">
        <v>0</v>
      </c>
      <c r="J28" s="224">
        <v>0</v>
      </c>
      <c r="K28" s="224">
        <v>1</v>
      </c>
      <c r="L28" s="268">
        <v>8607364.9766321313</v>
      </c>
      <c r="M28" s="48" t="s">
        <v>705</v>
      </c>
      <c r="N28" s="48" t="s">
        <v>710</v>
      </c>
      <c r="O28" s="275" t="s">
        <v>708</v>
      </c>
      <c r="P28" s="48"/>
      <c r="Q28" s="261"/>
      <c r="R28" s="265" t="s">
        <v>707</v>
      </c>
      <c r="S28" s="265" t="s">
        <v>708</v>
      </c>
      <c r="T28" s="270">
        <v>0</v>
      </c>
      <c r="U28" s="270">
        <v>0</v>
      </c>
      <c r="V28" s="270">
        <v>0</v>
      </c>
      <c r="W28" s="271">
        <f t="shared" si="0"/>
        <v>0</v>
      </c>
      <c r="X28" s="270">
        <v>0</v>
      </c>
      <c r="Y28" s="270">
        <v>0</v>
      </c>
      <c r="Z28" s="270">
        <v>0</v>
      </c>
      <c r="AA28" s="271">
        <f t="shared" si="1"/>
        <v>0</v>
      </c>
      <c r="AB28" s="270">
        <v>0.25</v>
      </c>
      <c r="AC28" s="270">
        <v>0.25</v>
      </c>
      <c r="AD28" s="270">
        <v>0.25</v>
      </c>
      <c r="AE28" s="271">
        <v>0.25</v>
      </c>
      <c r="AF28" s="270">
        <v>0</v>
      </c>
      <c r="AG28" s="270">
        <v>0</v>
      </c>
      <c r="AH28" s="270">
        <v>0.5</v>
      </c>
      <c r="AI28" s="272">
        <f t="shared" si="8"/>
        <v>0.5</v>
      </c>
      <c r="AJ28" s="273">
        <f t="shared" si="9"/>
        <v>0.75</v>
      </c>
    </row>
    <row r="29" spans="1:36" ht="87" customHeight="1" thickBot="1" x14ac:dyDescent="0.25">
      <c r="A29" s="797"/>
      <c r="B29" s="265" t="s">
        <v>711</v>
      </c>
      <c r="C29" s="265" t="s">
        <v>712</v>
      </c>
      <c r="D29" s="275" t="s">
        <v>83</v>
      </c>
      <c r="E29" s="266">
        <v>11</v>
      </c>
      <c r="F29" s="275" t="s">
        <v>84</v>
      </c>
      <c r="G29" s="286" t="s">
        <v>713</v>
      </c>
      <c r="H29" s="224">
        <v>3</v>
      </c>
      <c r="I29" s="224">
        <v>3</v>
      </c>
      <c r="J29" s="224">
        <v>3</v>
      </c>
      <c r="K29" s="224">
        <v>2</v>
      </c>
      <c r="L29" s="268">
        <v>1229623.568090305</v>
      </c>
      <c r="M29" s="48" t="s">
        <v>705</v>
      </c>
      <c r="N29" s="48" t="s">
        <v>714</v>
      </c>
      <c r="O29" s="275" t="s">
        <v>715</v>
      </c>
      <c r="P29" s="48"/>
      <c r="Q29" s="261"/>
      <c r="R29" s="265" t="s">
        <v>711</v>
      </c>
      <c r="S29" s="265" t="s">
        <v>712</v>
      </c>
      <c r="T29" s="270">
        <v>1</v>
      </c>
      <c r="U29" s="270">
        <v>1</v>
      </c>
      <c r="V29" s="270">
        <v>1</v>
      </c>
      <c r="W29" s="271">
        <f t="shared" si="0"/>
        <v>3</v>
      </c>
      <c r="X29" s="270">
        <v>1</v>
      </c>
      <c r="Y29" s="270">
        <v>1</v>
      </c>
      <c r="Z29" s="270">
        <v>1</v>
      </c>
      <c r="AA29" s="271">
        <f t="shared" si="1"/>
        <v>3</v>
      </c>
      <c r="AB29" s="270">
        <v>1</v>
      </c>
      <c r="AC29" s="270">
        <v>1</v>
      </c>
      <c r="AD29" s="270">
        <v>1</v>
      </c>
      <c r="AE29" s="271">
        <f t="shared" si="2"/>
        <v>3</v>
      </c>
      <c r="AF29" s="270">
        <v>1</v>
      </c>
      <c r="AG29" s="270">
        <v>1</v>
      </c>
      <c r="AH29" s="270">
        <v>0</v>
      </c>
      <c r="AI29" s="272">
        <f t="shared" si="8"/>
        <v>2</v>
      </c>
      <c r="AJ29" s="273">
        <f>+W29+AA29+AE29+AI29</f>
        <v>11</v>
      </c>
    </row>
    <row r="30" spans="1:36" ht="51.75" thickBot="1" x14ac:dyDescent="0.25">
      <c r="A30" s="798" t="s">
        <v>716</v>
      </c>
      <c r="B30" s="265" t="s">
        <v>717</v>
      </c>
      <c r="C30" s="265" t="s">
        <v>718</v>
      </c>
      <c r="D30" s="275" t="s">
        <v>83</v>
      </c>
      <c r="E30" s="266">
        <f t="shared" si="3"/>
        <v>1</v>
      </c>
      <c r="F30" s="281" t="s">
        <v>84</v>
      </c>
      <c r="G30" s="286" t="s">
        <v>719</v>
      </c>
      <c r="H30" s="224">
        <f t="shared" si="4"/>
        <v>1</v>
      </c>
      <c r="I30" s="224">
        <f t="shared" si="5"/>
        <v>0</v>
      </c>
      <c r="J30" s="224">
        <f t="shared" si="6"/>
        <v>0</v>
      </c>
      <c r="K30" s="224">
        <f t="shared" si="7"/>
        <v>0</v>
      </c>
      <c r="L30" s="268">
        <v>1017619.5046264591</v>
      </c>
      <c r="M30" s="48" t="s">
        <v>720</v>
      </c>
      <c r="N30" s="48" t="s">
        <v>721</v>
      </c>
      <c r="O30" s="48" t="s">
        <v>722</v>
      </c>
      <c r="P30" s="48"/>
      <c r="Q30" s="261"/>
      <c r="R30" s="265" t="s">
        <v>717</v>
      </c>
      <c r="S30" s="265" t="s">
        <v>718</v>
      </c>
      <c r="T30" s="270">
        <v>1</v>
      </c>
      <c r="U30" s="270">
        <v>0</v>
      </c>
      <c r="V30" s="270">
        <v>0</v>
      </c>
      <c r="W30" s="271">
        <f t="shared" si="0"/>
        <v>1</v>
      </c>
      <c r="X30" s="270">
        <v>0</v>
      </c>
      <c r="Y30" s="270">
        <v>0</v>
      </c>
      <c r="Z30" s="270">
        <v>0</v>
      </c>
      <c r="AA30" s="271">
        <f t="shared" si="1"/>
        <v>0</v>
      </c>
      <c r="AB30" s="270">
        <v>0</v>
      </c>
      <c r="AC30" s="270">
        <v>0</v>
      </c>
      <c r="AD30" s="270">
        <v>0</v>
      </c>
      <c r="AE30" s="271">
        <f t="shared" si="2"/>
        <v>0</v>
      </c>
      <c r="AF30" s="270">
        <v>0</v>
      </c>
      <c r="AG30" s="270">
        <v>0</v>
      </c>
      <c r="AH30" s="270">
        <v>0</v>
      </c>
      <c r="AI30" s="272">
        <f t="shared" si="8"/>
        <v>0</v>
      </c>
      <c r="AJ30" s="273">
        <f t="shared" si="9"/>
        <v>1</v>
      </c>
    </row>
    <row r="31" spans="1:36" ht="77.25" customHeight="1" thickBot="1" x14ac:dyDescent="0.25">
      <c r="A31" s="799"/>
      <c r="B31" s="265" t="s">
        <v>723</v>
      </c>
      <c r="C31" s="265" t="s">
        <v>724</v>
      </c>
      <c r="D31" s="275" t="s">
        <v>83</v>
      </c>
      <c r="E31" s="266">
        <f t="shared" si="3"/>
        <v>1</v>
      </c>
      <c r="F31" s="281" t="s">
        <v>84</v>
      </c>
      <c r="G31" s="286" t="s">
        <v>725</v>
      </c>
      <c r="H31" s="224">
        <f t="shared" si="4"/>
        <v>0</v>
      </c>
      <c r="I31" s="224">
        <f t="shared" si="5"/>
        <v>0</v>
      </c>
      <c r="J31" s="224">
        <f t="shared" si="6"/>
        <v>0</v>
      </c>
      <c r="K31" s="224">
        <f t="shared" si="7"/>
        <v>1</v>
      </c>
      <c r="L31" s="268">
        <v>1526429.2569396885</v>
      </c>
      <c r="M31" s="48" t="s">
        <v>726</v>
      </c>
      <c r="N31" s="48" t="s">
        <v>727</v>
      </c>
      <c r="O31" s="48" t="s">
        <v>728</v>
      </c>
      <c r="P31" s="48"/>
      <c r="Q31" s="261"/>
      <c r="R31" s="265" t="s">
        <v>723</v>
      </c>
      <c r="S31" s="265" t="s">
        <v>724</v>
      </c>
      <c r="T31" s="270">
        <v>0</v>
      </c>
      <c r="U31" s="270">
        <v>0</v>
      </c>
      <c r="V31" s="270">
        <v>0</v>
      </c>
      <c r="W31" s="271">
        <f t="shared" si="0"/>
        <v>0</v>
      </c>
      <c r="X31" s="270">
        <v>0</v>
      </c>
      <c r="Y31" s="270">
        <v>0</v>
      </c>
      <c r="Z31" s="270">
        <v>0</v>
      </c>
      <c r="AA31" s="271">
        <f t="shared" si="1"/>
        <v>0</v>
      </c>
      <c r="AB31" s="270">
        <v>0</v>
      </c>
      <c r="AC31" s="270">
        <v>0</v>
      </c>
      <c r="AD31" s="270">
        <v>0</v>
      </c>
      <c r="AE31" s="271">
        <f t="shared" si="2"/>
        <v>0</v>
      </c>
      <c r="AF31" s="270">
        <v>0</v>
      </c>
      <c r="AG31" s="270">
        <v>0</v>
      </c>
      <c r="AH31" s="270">
        <v>1</v>
      </c>
      <c r="AI31" s="272">
        <f t="shared" si="8"/>
        <v>1</v>
      </c>
      <c r="AJ31" s="273">
        <f t="shared" si="9"/>
        <v>1</v>
      </c>
    </row>
    <row r="32" spans="1:36" ht="96" customHeight="1" thickBot="1" x14ac:dyDescent="0.25">
      <c r="A32" s="794" t="s">
        <v>729</v>
      </c>
      <c r="B32" s="265" t="s">
        <v>730</v>
      </c>
      <c r="C32" s="265" t="s">
        <v>731</v>
      </c>
      <c r="D32" s="275" t="s">
        <v>83</v>
      </c>
      <c r="E32" s="266">
        <f>+SUM(H32:K32)</f>
        <v>1</v>
      </c>
      <c r="F32" s="281" t="s">
        <v>84</v>
      </c>
      <c r="G32" s="286" t="s">
        <v>732</v>
      </c>
      <c r="H32" s="224">
        <f t="shared" si="4"/>
        <v>1</v>
      </c>
      <c r="I32" s="224">
        <f t="shared" si="5"/>
        <v>0</v>
      </c>
      <c r="J32" s="224">
        <f t="shared" si="6"/>
        <v>0</v>
      </c>
      <c r="K32" s="224">
        <f t="shared" si="7"/>
        <v>0</v>
      </c>
      <c r="L32" s="268">
        <v>499011.2211541349</v>
      </c>
      <c r="M32" s="48" t="s">
        <v>726</v>
      </c>
      <c r="N32" s="48" t="s">
        <v>733</v>
      </c>
      <c r="O32" s="48" t="s">
        <v>734</v>
      </c>
      <c r="P32" s="48"/>
      <c r="Q32" s="261"/>
      <c r="R32" s="265" t="s">
        <v>730</v>
      </c>
      <c r="S32" s="265" t="s">
        <v>731</v>
      </c>
      <c r="T32" s="270">
        <v>0</v>
      </c>
      <c r="U32" s="270">
        <v>0</v>
      </c>
      <c r="V32" s="270">
        <v>1</v>
      </c>
      <c r="W32" s="271">
        <f t="shared" si="0"/>
        <v>1</v>
      </c>
      <c r="X32" s="270">
        <v>0</v>
      </c>
      <c r="Y32" s="270">
        <v>0</v>
      </c>
      <c r="Z32" s="270">
        <v>0</v>
      </c>
      <c r="AA32" s="271">
        <f t="shared" si="1"/>
        <v>0</v>
      </c>
      <c r="AB32" s="270">
        <v>0</v>
      </c>
      <c r="AC32" s="270">
        <v>0</v>
      </c>
      <c r="AD32" s="270">
        <v>0</v>
      </c>
      <c r="AE32" s="271">
        <f t="shared" si="2"/>
        <v>0</v>
      </c>
      <c r="AF32" s="270">
        <v>0</v>
      </c>
      <c r="AG32" s="270">
        <v>0</v>
      </c>
      <c r="AH32" s="270">
        <v>0</v>
      </c>
      <c r="AI32" s="272">
        <f t="shared" si="8"/>
        <v>0</v>
      </c>
      <c r="AJ32" s="273">
        <f t="shared" si="9"/>
        <v>1</v>
      </c>
    </row>
    <row r="33" spans="1:36" ht="51.75" thickBot="1" x14ac:dyDescent="0.25">
      <c r="A33" s="795"/>
      <c r="B33" s="289" t="s">
        <v>735</v>
      </c>
      <c r="C33" s="265" t="s">
        <v>736</v>
      </c>
      <c r="D33" s="275" t="s">
        <v>158</v>
      </c>
      <c r="E33" s="279">
        <v>0.95</v>
      </c>
      <c r="F33" s="281" t="s">
        <v>84</v>
      </c>
      <c r="G33" s="286" t="s">
        <v>737</v>
      </c>
      <c r="H33" s="279">
        <v>0.1</v>
      </c>
      <c r="I33" s="279">
        <v>0.4</v>
      </c>
      <c r="J33" s="279">
        <v>0.4</v>
      </c>
      <c r="K33" s="279">
        <v>0.05</v>
      </c>
      <c r="L33" s="290">
        <v>2498022.4423082699</v>
      </c>
      <c r="M33" s="48" t="s">
        <v>726</v>
      </c>
      <c r="N33" s="48" t="s">
        <v>738</v>
      </c>
      <c r="O33" s="48" t="s">
        <v>739</v>
      </c>
      <c r="P33" s="48"/>
      <c r="Q33" s="261"/>
      <c r="R33" s="289" t="s">
        <v>735</v>
      </c>
      <c r="S33" s="265" t="s">
        <v>736</v>
      </c>
      <c r="T33" s="291">
        <v>0.03</v>
      </c>
      <c r="U33" s="291">
        <v>0.03</v>
      </c>
      <c r="V33" s="291">
        <v>0.04</v>
      </c>
      <c r="W33" s="292">
        <f t="shared" si="0"/>
        <v>0.1</v>
      </c>
      <c r="X33" s="291">
        <v>0.1</v>
      </c>
      <c r="Y33" s="291">
        <v>0.1</v>
      </c>
      <c r="Z33" s="291">
        <v>0.2</v>
      </c>
      <c r="AA33" s="292">
        <f t="shared" si="1"/>
        <v>0.4</v>
      </c>
      <c r="AB33" s="291">
        <v>0.1</v>
      </c>
      <c r="AC33" s="291">
        <v>0.1</v>
      </c>
      <c r="AD33" s="291">
        <v>0.2</v>
      </c>
      <c r="AE33" s="292">
        <f t="shared" si="2"/>
        <v>0.4</v>
      </c>
      <c r="AF33" s="291">
        <v>0.02</v>
      </c>
      <c r="AG33" s="291">
        <v>0.02</v>
      </c>
      <c r="AH33" s="291">
        <v>0.01</v>
      </c>
      <c r="AI33" s="293">
        <f>+AH33+AG33+AF33</f>
        <v>0.05</v>
      </c>
      <c r="AJ33" s="293">
        <f>+SUM(W33,AA33,AE33,AI33)</f>
        <v>0.95000000000000007</v>
      </c>
    </row>
    <row r="34" spans="1:36" ht="66" customHeight="1" thickBot="1" x14ac:dyDescent="0.25">
      <c r="A34" s="294" t="s">
        <v>740</v>
      </c>
      <c r="B34" s="265" t="s">
        <v>741</v>
      </c>
      <c r="C34" s="265" t="s">
        <v>742</v>
      </c>
      <c r="D34" s="275" t="s">
        <v>83</v>
      </c>
      <c r="E34" s="266">
        <f t="shared" si="3"/>
        <v>1</v>
      </c>
      <c r="F34" s="275" t="s">
        <v>108</v>
      </c>
      <c r="G34" s="286" t="s">
        <v>743</v>
      </c>
      <c r="H34" s="224">
        <f t="shared" si="4"/>
        <v>0</v>
      </c>
      <c r="I34" s="224">
        <f t="shared" si="5"/>
        <v>0</v>
      </c>
      <c r="J34" s="224">
        <f t="shared" si="6"/>
        <v>1</v>
      </c>
      <c r="K34" s="224">
        <f t="shared" si="7"/>
        <v>0</v>
      </c>
      <c r="L34" s="268">
        <v>1272024.3807830738</v>
      </c>
      <c r="M34" s="48" t="s">
        <v>744</v>
      </c>
      <c r="N34" s="48" t="s">
        <v>745</v>
      </c>
      <c r="O34" s="275" t="str">
        <f>+C34</f>
        <v>Informe semestral de gestión.</v>
      </c>
      <c r="P34" s="48"/>
      <c r="Q34" s="261"/>
      <c r="R34" s="265" t="s">
        <v>741</v>
      </c>
      <c r="S34" s="265" t="s">
        <v>742</v>
      </c>
      <c r="T34" s="270">
        <v>0</v>
      </c>
      <c r="U34" s="270">
        <v>0</v>
      </c>
      <c r="V34" s="270">
        <v>0</v>
      </c>
      <c r="W34" s="271">
        <f t="shared" si="0"/>
        <v>0</v>
      </c>
      <c r="X34" s="270">
        <v>0</v>
      </c>
      <c r="Y34" s="270">
        <v>0</v>
      </c>
      <c r="Z34" s="270">
        <v>0</v>
      </c>
      <c r="AA34" s="271">
        <f t="shared" si="1"/>
        <v>0</v>
      </c>
      <c r="AB34" s="270">
        <v>1</v>
      </c>
      <c r="AC34" s="270">
        <v>0</v>
      </c>
      <c r="AD34" s="270">
        <v>0</v>
      </c>
      <c r="AE34" s="271">
        <f t="shared" si="2"/>
        <v>1</v>
      </c>
      <c r="AF34" s="270">
        <v>0</v>
      </c>
      <c r="AG34" s="270">
        <v>0</v>
      </c>
      <c r="AH34" s="270">
        <v>0</v>
      </c>
      <c r="AI34" s="272">
        <f t="shared" si="8"/>
        <v>0</v>
      </c>
      <c r="AJ34" s="273">
        <f t="shared" si="9"/>
        <v>1</v>
      </c>
    </row>
    <row r="35" spans="1:36" x14ac:dyDescent="0.2">
      <c r="G35" s="295"/>
    </row>
  </sheetData>
  <mergeCells count="29">
    <mergeCell ref="A8:P8"/>
    <mergeCell ref="A5:P5"/>
    <mergeCell ref="A6:E6"/>
    <mergeCell ref="F6:J6"/>
    <mergeCell ref="K6:P6"/>
    <mergeCell ref="A7:P7"/>
    <mergeCell ref="A9:P10"/>
    <mergeCell ref="A11:P11"/>
    <mergeCell ref="R11:AJ12"/>
    <mergeCell ref="A13:A14"/>
    <mergeCell ref="B13:F13"/>
    <mergeCell ref="G13:G14"/>
    <mergeCell ref="H13:K13"/>
    <mergeCell ref="L13:L14"/>
    <mergeCell ref="M13:M14"/>
    <mergeCell ref="N13:N14"/>
    <mergeCell ref="A32:A33"/>
    <mergeCell ref="AF13:AI13"/>
    <mergeCell ref="AJ13:AJ14"/>
    <mergeCell ref="A16:A19"/>
    <mergeCell ref="A20:A23"/>
    <mergeCell ref="A27:A29"/>
    <mergeCell ref="A30:A31"/>
    <mergeCell ref="O13:O14"/>
    <mergeCell ref="P13:P14"/>
    <mergeCell ref="R13:S13"/>
    <mergeCell ref="T13:W13"/>
    <mergeCell ref="X13:AA13"/>
    <mergeCell ref="AB13:AE13"/>
  </mergeCells>
  <dataValidations count="5">
    <dataValidation type="list" allowBlank="1" showInputMessage="1" showErrorMessage="1" sqref="D30:D33 D24:D26" xr:uid="{F1E95EB1-6770-4355-A90E-67F38D56EBDB}">
      <formula1>"Unidad,Porcentaje,Monetario"</formula1>
      <formula2>0</formula2>
    </dataValidation>
    <dataValidation type="list" allowBlank="1" showInputMessage="1" showErrorMessage="1" sqref="F30:F33 F24:F26" xr:uid="{D30A7D30-0E79-40F8-A2B6-28BA6AA48A1B}">
      <formula1>"A,B,C"</formula1>
      <formula2>0</formula2>
    </dataValidation>
    <dataValidation type="list" allowBlank="1" showErrorMessage="1" sqref="D15:D18 D20:D23" xr:uid="{403F3E2E-455E-41B4-9AE2-DDCA28DF0E23}">
      <formula1>"Unidad,Porcentaje,Monetario"</formula1>
    </dataValidation>
    <dataValidation type="list" allowBlank="1" showInputMessage="1" showErrorMessage="1" sqref="D19 D27:D29 D34" xr:uid="{7D25C66C-B5C1-4878-B2AC-BF75492EFBB0}">
      <formula1>"Unidad,Porcentaje,Monetario"</formula1>
    </dataValidation>
    <dataValidation type="list" allowBlank="1" showInputMessage="1" showErrorMessage="1" sqref="F19 F27:F29 F34" xr:uid="{9A4FEF92-EC8A-42D8-84AF-BD7856ADC1DE}">
      <formula1>"A,B,C"</formula1>
    </dataValidation>
  </dataValidations>
  <printOptions horizontalCentered="1"/>
  <pageMargins left="0" right="0.196850393700787" top="0.55118110236220497" bottom="0.55118110236220497" header="0.31496062992126" footer="0.31496062992126"/>
  <pageSetup paperSize="5" scale="4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7F5B4-F811-4150-A773-FC0E168D882E}">
  <sheetPr codeName="Hoja20">
    <pageSetUpPr fitToPage="1"/>
  </sheetPr>
  <dimension ref="A1:AMJ29"/>
  <sheetViews>
    <sheetView showGridLines="0" zoomScale="60" zoomScaleNormal="60" zoomScaleSheetLayoutView="20" workbookViewId="0"/>
  </sheetViews>
  <sheetFormatPr baseColWidth="10" defaultColWidth="12.5703125" defaultRowHeight="15" x14ac:dyDescent="0.2"/>
  <cols>
    <col min="1" max="1" width="29.28515625" style="10" customWidth="1"/>
    <col min="2" max="2" width="40.42578125" style="10" customWidth="1"/>
    <col min="3" max="4" width="29.28515625" style="10" customWidth="1"/>
    <col min="5" max="6" width="22" style="10" customWidth="1"/>
    <col min="7" max="7" width="43" style="10" customWidth="1"/>
    <col min="8" max="11" width="17.85546875" style="10" customWidth="1"/>
    <col min="12" max="12" width="27.7109375" style="10" customWidth="1"/>
    <col min="13" max="13" width="25.28515625" style="10" customWidth="1"/>
    <col min="14" max="14" width="31.140625" style="10" customWidth="1"/>
    <col min="15" max="16" width="36.28515625" style="10" customWidth="1"/>
    <col min="17" max="17" width="12.140625" style="2" customWidth="1"/>
    <col min="18" max="18" width="27.28515625" style="10" customWidth="1"/>
    <col min="19" max="19" width="28.5703125" style="10" customWidth="1"/>
    <col min="20" max="22" width="13.5703125" style="10" customWidth="1"/>
    <col min="23" max="23" width="16" style="10" customWidth="1"/>
    <col min="24" max="26" width="13.5703125" style="10" customWidth="1"/>
    <col min="27" max="27" width="15.42578125" style="10" customWidth="1"/>
    <col min="28" max="29" width="13.5703125" style="10" customWidth="1"/>
    <col min="30" max="30" width="14.140625" style="10" customWidth="1"/>
    <col min="31" max="31" width="15.7109375" style="10" customWidth="1"/>
    <col min="32" max="33" width="13.5703125" style="10" customWidth="1"/>
    <col min="34" max="34" width="15.7109375" style="10" customWidth="1"/>
    <col min="35" max="37" width="13.5703125" style="10" customWidth="1"/>
    <col min="38" max="1024" width="12.140625" style="10" customWidth="1"/>
    <col min="1025" max="1025" width="12.5703125" style="2" customWidth="1"/>
    <col min="1026" max="16384" width="12.5703125" style="2"/>
  </cols>
  <sheetData>
    <row r="1" spans="1:1024" ht="44.1" customHeight="1" x14ac:dyDescent="0.2">
      <c r="A1" s="9"/>
      <c r="B1" s="9"/>
      <c r="C1" s="9"/>
      <c r="D1" s="9"/>
      <c r="E1" s="9"/>
      <c r="F1" s="9"/>
      <c r="G1" s="9"/>
      <c r="H1" s="9"/>
      <c r="I1" s="9"/>
      <c r="J1" s="9"/>
      <c r="K1" s="9"/>
      <c r="L1" s="9"/>
      <c r="M1" s="9"/>
      <c r="N1" s="9"/>
      <c r="O1" s="9"/>
      <c r="P1" s="9"/>
    </row>
    <row r="2" spans="1:1024" ht="44.1" customHeight="1" x14ac:dyDescent="0.2">
      <c r="A2" s="9"/>
      <c r="B2" s="9"/>
      <c r="C2" s="9"/>
      <c r="D2" s="9"/>
      <c r="E2" s="9"/>
      <c r="F2" s="9"/>
      <c r="G2" s="9"/>
      <c r="H2" s="9"/>
      <c r="I2" s="9"/>
      <c r="J2" s="9"/>
      <c r="K2" s="9"/>
      <c r="L2" s="9"/>
      <c r="M2" s="9"/>
      <c r="N2" s="9"/>
      <c r="O2" s="9"/>
      <c r="P2" s="9"/>
    </row>
    <row r="3" spans="1:1024" ht="44.1" customHeight="1" x14ac:dyDescent="0.2">
      <c r="A3" s="9"/>
      <c r="B3" s="9"/>
      <c r="C3" s="9"/>
      <c r="D3" s="9"/>
      <c r="E3" s="9"/>
      <c r="F3" s="9"/>
      <c r="G3" s="9"/>
      <c r="H3" s="9"/>
      <c r="I3" s="9"/>
      <c r="J3" s="9"/>
      <c r="K3" s="9"/>
      <c r="L3" s="9"/>
      <c r="M3" s="9"/>
      <c r="N3" s="9"/>
      <c r="O3" s="9"/>
      <c r="P3" s="9"/>
    </row>
    <row r="4" spans="1:1024" ht="44.1" customHeight="1" thickBot="1" x14ac:dyDescent="0.25">
      <c r="A4" s="9"/>
      <c r="B4" s="9"/>
      <c r="C4" s="9"/>
      <c r="D4" s="9"/>
      <c r="E4" s="9"/>
      <c r="F4" s="9"/>
      <c r="G4" s="9"/>
      <c r="H4" s="9"/>
      <c r="I4" s="9"/>
      <c r="J4" s="9"/>
      <c r="K4" s="9"/>
      <c r="L4" s="9"/>
      <c r="M4" s="9"/>
      <c r="N4" s="9"/>
      <c r="O4" s="9"/>
      <c r="P4" s="9"/>
    </row>
    <row r="5" spans="1:1024" s="11" customFormat="1" ht="44.1" customHeight="1" thickBot="1" x14ac:dyDescent="0.25">
      <c r="A5" s="518" t="s">
        <v>32</v>
      </c>
      <c r="B5" s="519"/>
      <c r="C5" s="519"/>
      <c r="D5" s="519"/>
      <c r="E5" s="520"/>
      <c r="F5" s="519"/>
      <c r="G5" s="519"/>
      <c r="H5" s="520"/>
      <c r="I5" s="520"/>
      <c r="J5" s="520"/>
      <c r="K5" s="520"/>
      <c r="L5" s="520"/>
      <c r="M5" s="519"/>
      <c r="N5" s="519"/>
      <c r="O5" s="519"/>
      <c r="P5" s="521"/>
      <c r="Q5" s="2"/>
    </row>
    <row r="6" spans="1:1024" s="11" customFormat="1" ht="135" customHeight="1" thickBot="1" x14ac:dyDescent="0.25">
      <c r="A6" s="522" t="s">
        <v>33</v>
      </c>
      <c r="B6" s="522"/>
      <c r="C6" s="522"/>
      <c r="D6" s="522"/>
      <c r="E6" s="523"/>
      <c r="F6" s="522" t="s">
        <v>34</v>
      </c>
      <c r="G6" s="522"/>
      <c r="H6" s="523"/>
      <c r="I6" s="523"/>
      <c r="J6" s="523"/>
      <c r="K6" s="524" t="s">
        <v>35</v>
      </c>
      <c r="L6" s="525"/>
      <c r="M6" s="526"/>
      <c r="N6" s="526"/>
      <c r="O6" s="526"/>
      <c r="P6" s="527"/>
      <c r="Q6" s="2"/>
    </row>
    <row r="7" spans="1:1024" ht="27" thickBot="1" x14ac:dyDescent="0.25">
      <c r="A7" s="528" t="s">
        <v>36</v>
      </c>
      <c r="B7" s="529"/>
      <c r="C7" s="529"/>
      <c r="D7" s="529"/>
      <c r="E7" s="530"/>
      <c r="F7" s="529"/>
      <c r="G7" s="529"/>
      <c r="H7" s="530"/>
      <c r="I7" s="530"/>
      <c r="J7" s="530"/>
      <c r="K7" s="530"/>
      <c r="L7" s="530"/>
      <c r="M7" s="529"/>
      <c r="N7" s="529"/>
      <c r="O7" s="529"/>
      <c r="P7" s="531"/>
    </row>
    <row r="8" spans="1:1024" s="12" customFormat="1" ht="23.25" customHeight="1" x14ac:dyDescent="0.2">
      <c r="A8" s="514" t="s">
        <v>746</v>
      </c>
      <c r="B8" s="515"/>
      <c r="C8" s="515"/>
      <c r="D8" s="515"/>
      <c r="E8" s="516"/>
      <c r="F8" s="515"/>
      <c r="G8" s="515"/>
      <c r="H8" s="516"/>
      <c r="I8" s="516"/>
      <c r="J8" s="516"/>
      <c r="K8" s="516"/>
      <c r="L8" s="516"/>
      <c r="M8" s="515"/>
      <c r="N8" s="515"/>
      <c r="O8" s="515"/>
      <c r="P8" s="517"/>
      <c r="Q8" s="2"/>
    </row>
    <row r="9" spans="1:1024" s="12" customFormat="1" ht="20.100000000000001" customHeight="1" x14ac:dyDescent="0.2">
      <c r="A9" s="489" t="s">
        <v>38</v>
      </c>
      <c r="B9" s="490"/>
      <c r="C9" s="490"/>
      <c r="D9" s="490"/>
      <c r="E9" s="491"/>
      <c r="F9" s="490"/>
      <c r="G9" s="490"/>
      <c r="H9" s="491"/>
      <c r="I9" s="491"/>
      <c r="J9" s="491"/>
      <c r="K9" s="491"/>
      <c r="L9" s="491"/>
      <c r="M9" s="490"/>
      <c r="N9" s="490"/>
      <c r="O9" s="490"/>
      <c r="P9" s="492"/>
      <c r="Q9" s="2"/>
    </row>
    <row r="10" spans="1:1024" s="12" customFormat="1" ht="20.100000000000001" customHeight="1" thickBot="1" x14ac:dyDescent="0.25">
      <c r="A10" s="489"/>
      <c r="B10" s="490"/>
      <c r="C10" s="490"/>
      <c r="D10" s="490"/>
      <c r="E10" s="491"/>
      <c r="F10" s="490"/>
      <c r="G10" s="490"/>
      <c r="H10" s="491"/>
      <c r="I10" s="491"/>
      <c r="J10" s="491"/>
      <c r="K10" s="491"/>
      <c r="L10" s="491"/>
      <c r="M10" s="490"/>
      <c r="N10" s="490"/>
      <c r="O10" s="490"/>
      <c r="P10" s="492"/>
      <c r="Q10" s="2"/>
    </row>
    <row r="11" spans="1:1024" s="12" customFormat="1" ht="14.45" customHeight="1" x14ac:dyDescent="0.2">
      <c r="A11" s="489" t="s">
        <v>39</v>
      </c>
      <c r="B11" s="490"/>
      <c r="C11" s="490"/>
      <c r="D11" s="490"/>
      <c r="E11" s="491"/>
      <c r="F11" s="490"/>
      <c r="G11" s="490"/>
      <c r="H11" s="491"/>
      <c r="I11" s="491"/>
      <c r="J11" s="491"/>
      <c r="K11" s="491"/>
      <c r="L11" s="491"/>
      <c r="M11" s="490"/>
      <c r="N11" s="490"/>
      <c r="O11" s="490"/>
      <c r="P11" s="492"/>
      <c r="Q11" s="2"/>
      <c r="R11" s="501" t="s">
        <v>40</v>
      </c>
      <c r="S11" s="502"/>
      <c r="T11" s="503"/>
      <c r="U11" s="503"/>
      <c r="V11" s="503"/>
      <c r="W11" s="503"/>
      <c r="X11" s="503"/>
      <c r="Y11" s="503"/>
      <c r="Z11" s="503"/>
      <c r="AA11" s="503"/>
      <c r="AB11" s="503"/>
      <c r="AC11" s="503"/>
      <c r="AD11" s="503"/>
      <c r="AE11" s="503"/>
      <c r="AF11" s="503"/>
      <c r="AG11" s="503"/>
      <c r="AH11" s="503"/>
      <c r="AI11" s="503"/>
      <c r="AJ11" s="504"/>
      <c r="AK11" s="13"/>
    </row>
    <row r="12" spans="1:1024" s="12" customFormat="1" ht="15" customHeight="1" thickBot="1" x14ac:dyDescent="0.25">
      <c r="A12" s="546"/>
      <c r="B12" s="547"/>
      <c r="C12" s="547"/>
      <c r="D12" s="547"/>
      <c r="E12" s="548"/>
      <c r="F12" s="547"/>
      <c r="G12" s="547"/>
      <c r="H12" s="548"/>
      <c r="I12" s="548"/>
      <c r="J12" s="548"/>
      <c r="K12" s="548"/>
      <c r="L12" s="548"/>
      <c r="M12" s="547"/>
      <c r="N12" s="547"/>
      <c r="O12" s="547"/>
      <c r="P12" s="549"/>
      <c r="Q12" s="2"/>
      <c r="R12" s="505"/>
      <c r="S12" s="506"/>
      <c r="T12" s="507"/>
      <c r="U12" s="507"/>
      <c r="V12" s="507"/>
      <c r="W12" s="507"/>
      <c r="X12" s="507"/>
      <c r="Y12" s="507"/>
      <c r="Z12" s="507"/>
      <c r="AA12" s="507"/>
      <c r="AB12" s="507"/>
      <c r="AC12" s="507"/>
      <c r="AD12" s="507"/>
      <c r="AE12" s="507"/>
      <c r="AF12" s="507"/>
      <c r="AG12" s="507"/>
      <c r="AH12" s="507"/>
      <c r="AI12" s="507"/>
      <c r="AJ12" s="508"/>
      <c r="AK12" s="13"/>
    </row>
    <row r="13" spans="1:1024" ht="47.25" customHeight="1" thickBot="1" x14ac:dyDescent="0.25">
      <c r="A13" s="487" t="s">
        <v>41</v>
      </c>
      <c r="B13" s="487" t="s">
        <v>42</v>
      </c>
      <c r="C13" s="487"/>
      <c r="D13" s="487"/>
      <c r="E13" s="510"/>
      <c r="F13" s="487"/>
      <c r="G13" s="487" t="s">
        <v>43</v>
      </c>
      <c r="H13" s="510" t="s">
        <v>44</v>
      </c>
      <c r="I13" s="510"/>
      <c r="J13" s="510"/>
      <c r="K13" s="510"/>
      <c r="L13" s="511" t="s">
        <v>45</v>
      </c>
      <c r="M13" s="487" t="s">
        <v>46</v>
      </c>
      <c r="N13" s="487" t="s">
        <v>47</v>
      </c>
      <c r="O13" s="487" t="s">
        <v>48</v>
      </c>
      <c r="P13" s="509" t="s">
        <v>49</v>
      </c>
      <c r="Q13" s="14"/>
      <c r="R13" s="513" t="s">
        <v>42</v>
      </c>
      <c r="S13" s="513"/>
      <c r="T13" s="479" t="s">
        <v>50</v>
      </c>
      <c r="U13" s="479"/>
      <c r="V13" s="479"/>
      <c r="W13" s="479"/>
      <c r="X13" s="479" t="s">
        <v>51</v>
      </c>
      <c r="Y13" s="479"/>
      <c r="Z13" s="479"/>
      <c r="AA13" s="479"/>
      <c r="AB13" s="479" t="s">
        <v>52</v>
      </c>
      <c r="AC13" s="479"/>
      <c r="AD13" s="479"/>
      <c r="AE13" s="479"/>
      <c r="AF13" s="479" t="s">
        <v>53</v>
      </c>
      <c r="AG13" s="479"/>
      <c r="AH13" s="479"/>
      <c r="AI13" s="479"/>
      <c r="AJ13" s="512" t="s">
        <v>54</v>
      </c>
      <c r="AK13" s="9"/>
      <c r="AL13" s="9"/>
      <c r="AM13" s="9"/>
      <c r="AN13" s="9"/>
      <c r="AO13" s="9"/>
      <c r="AP13" s="9"/>
      <c r="AQ13" s="9"/>
      <c r="AR13" s="9"/>
      <c r="AS13" s="9"/>
      <c r="AT13" s="9"/>
      <c r="AU13" s="9"/>
      <c r="AMJ13" s="2"/>
    </row>
    <row r="14" spans="1:1024" s="12" customFormat="1" ht="63" customHeight="1" thickBot="1" x14ac:dyDescent="0.25">
      <c r="A14" s="509"/>
      <c r="B14" s="15" t="s">
        <v>55</v>
      </c>
      <c r="C14" s="15" t="s">
        <v>56</v>
      </c>
      <c r="D14" s="15" t="s">
        <v>57</v>
      </c>
      <c r="E14" s="16" t="s">
        <v>58</v>
      </c>
      <c r="F14" s="15" t="s">
        <v>59</v>
      </c>
      <c r="G14" s="488"/>
      <c r="H14" s="16" t="s">
        <v>60</v>
      </c>
      <c r="I14" s="16" t="s">
        <v>61</v>
      </c>
      <c r="J14" s="16" t="s">
        <v>62</v>
      </c>
      <c r="K14" s="16" t="s">
        <v>63</v>
      </c>
      <c r="L14" s="510"/>
      <c r="M14" s="488"/>
      <c r="N14" s="488"/>
      <c r="O14" s="488"/>
      <c r="P14" s="487"/>
      <c r="Q14" s="14"/>
      <c r="R14" s="15" t="s">
        <v>55</v>
      </c>
      <c r="S14" s="15" t="s">
        <v>56</v>
      </c>
      <c r="T14" s="17" t="s">
        <v>64</v>
      </c>
      <c r="U14" s="17" t="s">
        <v>65</v>
      </c>
      <c r="V14" s="17" t="s">
        <v>66</v>
      </c>
      <c r="W14" s="16" t="s">
        <v>67</v>
      </c>
      <c r="X14" s="17" t="s">
        <v>68</v>
      </c>
      <c r="Y14" s="17" t="s">
        <v>69</v>
      </c>
      <c r="Z14" s="17" t="s">
        <v>70</v>
      </c>
      <c r="AA14" s="16" t="s">
        <v>71</v>
      </c>
      <c r="AB14" s="17" t="s">
        <v>72</v>
      </c>
      <c r="AC14" s="17" t="s">
        <v>73</v>
      </c>
      <c r="AD14" s="17" t="s">
        <v>74</v>
      </c>
      <c r="AE14" s="16" t="s">
        <v>75</v>
      </c>
      <c r="AF14" s="17" t="s">
        <v>76</v>
      </c>
      <c r="AG14" s="17" t="s">
        <v>77</v>
      </c>
      <c r="AH14" s="17" t="s">
        <v>78</v>
      </c>
      <c r="AI14" s="16" t="s">
        <v>79</v>
      </c>
      <c r="AJ14" s="512"/>
      <c r="AK14" s="18"/>
      <c r="AL14" s="18"/>
      <c r="AM14" s="18"/>
      <c r="AN14" s="18"/>
      <c r="AO14" s="18"/>
      <c r="AP14" s="18"/>
      <c r="AQ14" s="18"/>
      <c r="AR14" s="18"/>
      <c r="AS14" s="18"/>
      <c r="AT14" s="18"/>
      <c r="AU14" s="18"/>
    </row>
    <row r="15" spans="1:1024" s="12" customFormat="1" ht="169.5" customHeight="1" thickBot="1" x14ac:dyDescent="0.25">
      <c r="A15" s="121" t="s">
        <v>747</v>
      </c>
      <c r="B15" s="296" t="s">
        <v>748</v>
      </c>
      <c r="C15" s="105" t="s">
        <v>749</v>
      </c>
      <c r="D15" s="21" t="s">
        <v>83</v>
      </c>
      <c r="E15" s="297">
        <v>2</v>
      </c>
      <c r="F15" s="23" t="s">
        <v>84</v>
      </c>
      <c r="G15" s="298" t="s">
        <v>750</v>
      </c>
      <c r="H15" s="299">
        <v>0</v>
      </c>
      <c r="I15" s="299">
        <v>1</v>
      </c>
      <c r="J15" s="299">
        <v>0</v>
      </c>
      <c r="K15" s="299">
        <v>1</v>
      </c>
      <c r="L15" s="300">
        <v>6476801.3722279919</v>
      </c>
      <c r="M15" s="301" t="s">
        <v>115</v>
      </c>
      <c r="N15" s="301" t="s">
        <v>751</v>
      </c>
      <c r="O15" s="301" t="s">
        <v>752</v>
      </c>
      <c r="P15" s="302" t="s">
        <v>753</v>
      </c>
      <c r="Q15" s="14"/>
      <c r="R15" s="303" t="s">
        <v>754</v>
      </c>
      <c r="S15" s="87" t="s">
        <v>749</v>
      </c>
      <c r="T15" s="304">
        <v>0</v>
      </c>
      <c r="U15" s="304">
        <v>0</v>
      </c>
      <c r="V15" s="304">
        <v>0</v>
      </c>
      <c r="W15" s="305">
        <v>0</v>
      </c>
      <c r="X15" s="304">
        <v>1</v>
      </c>
      <c r="Y15" s="304">
        <v>0</v>
      </c>
      <c r="Z15" s="304">
        <v>0</v>
      </c>
      <c r="AA15" s="305">
        <v>1</v>
      </c>
      <c r="AB15" s="304">
        <v>0</v>
      </c>
      <c r="AC15" s="304">
        <v>0</v>
      </c>
      <c r="AD15" s="304">
        <v>0</v>
      </c>
      <c r="AE15" s="305">
        <v>0</v>
      </c>
      <c r="AF15" s="304">
        <v>1</v>
      </c>
      <c r="AG15" s="304">
        <v>0</v>
      </c>
      <c r="AH15" s="304">
        <v>0</v>
      </c>
      <c r="AI15" s="305">
        <f>+IF($D15="Porcentaje",IF(AND(AF15&lt;&gt;"",AG15="",AH15=""),AF15,IF(AND(AF15&lt;&gt;"",AG15&lt;&gt;"",AH15=""),AG15,IF(AND(AF15&lt;&gt;"",AG15&lt;&gt;"",AH15&lt;&gt;""),AH15,0))),SUM(AF15:AH15))</f>
        <v>1</v>
      </c>
      <c r="AJ15" s="305">
        <v>2</v>
      </c>
      <c r="AK15" s="18"/>
      <c r="AL15" s="18"/>
      <c r="AM15" s="18"/>
      <c r="AN15" s="18"/>
      <c r="AO15" s="18"/>
      <c r="AP15" s="18"/>
      <c r="AQ15" s="18"/>
      <c r="AR15" s="18"/>
      <c r="AS15" s="18"/>
      <c r="AT15" s="18"/>
      <c r="AU15" s="18"/>
    </row>
    <row r="16" spans="1:1024" ht="169.5" customHeight="1" thickBot="1" x14ac:dyDescent="0.25">
      <c r="A16" s="121" t="s">
        <v>755</v>
      </c>
      <c r="B16" s="296" t="s">
        <v>756</v>
      </c>
      <c r="C16" s="105" t="s">
        <v>757</v>
      </c>
      <c r="D16" s="21" t="s">
        <v>83</v>
      </c>
      <c r="E16" s="297">
        <v>12</v>
      </c>
      <c r="F16" s="23" t="s">
        <v>108</v>
      </c>
      <c r="G16" s="298" t="s">
        <v>758</v>
      </c>
      <c r="H16" s="299">
        <v>3</v>
      </c>
      <c r="I16" s="299">
        <v>3</v>
      </c>
      <c r="J16" s="299">
        <v>3</v>
      </c>
      <c r="K16" s="299">
        <v>3</v>
      </c>
      <c r="L16" s="300">
        <v>12953602.744455984</v>
      </c>
      <c r="M16" s="301" t="s">
        <v>115</v>
      </c>
      <c r="N16" s="301" t="s">
        <v>751</v>
      </c>
      <c r="O16" s="306" t="s">
        <v>759</v>
      </c>
      <c r="P16" s="302" t="s">
        <v>760</v>
      </c>
      <c r="Q16" s="14"/>
      <c r="R16" s="307" t="s">
        <v>761</v>
      </c>
      <c r="S16" s="87" t="s">
        <v>757</v>
      </c>
      <c r="T16" s="304">
        <v>1</v>
      </c>
      <c r="U16" s="304">
        <v>1</v>
      </c>
      <c r="V16" s="304">
        <v>1</v>
      </c>
      <c r="W16" s="305">
        <f>+IF($D16="Porcentaje",IF(AND(T16&lt;&gt;"",U16="",V16=""),T16,IF(AND(T16&lt;&gt;"",U16&lt;&gt;"",V16=""),U16,IF(AND(T16&lt;&gt;"",U16&lt;&gt;"",V16&lt;&gt;""),V16,0))),SUM(T16:V16))</f>
        <v>3</v>
      </c>
      <c r="X16" s="304">
        <v>1</v>
      </c>
      <c r="Y16" s="304">
        <v>1</v>
      </c>
      <c r="Z16" s="304">
        <v>1</v>
      </c>
      <c r="AA16" s="305">
        <f t="shared" ref="AA16:AA18" si="0">+IF($D16="Porcentaje",IF(AND(X16&lt;&gt;"",Y16="",Z16=""),X16,IF(AND(X16&lt;&gt;"",Y16&lt;&gt;"",Z16=""),Y16,IF(AND(X16&lt;&gt;"",Y16&lt;&gt;"",Z16&lt;&gt;""),Z16,0))),SUM(X16:Z16))</f>
        <v>3</v>
      </c>
      <c r="AB16" s="304">
        <v>1</v>
      </c>
      <c r="AC16" s="304">
        <v>1</v>
      </c>
      <c r="AD16" s="304">
        <v>1</v>
      </c>
      <c r="AE16" s="305">
        <f t="shared" ref="AE16:AE18" si="1">+IF($D16="Porcentaje",IF(AND(AB16&lt;&gt;"",AC16="",AD16=""),AB16,IF(AND(AB16&lt;&gt;"",AC16&lt;&gt;"",AD16=""),AC16,IF(AND(AB16&lt;&gt;"",AC16&lt;&gt;"",AD16&lt;&gt;""),AD16,0))),SUM(AB16:AD16))</f>
        <v>3</v>
      </c>
      <c r="AF16" s="304">
        <v>1</v>
      </c>
      <c r="AG16" s="304">
        <v>1</v>
      </c>
      <c r="AH16" s="304">
        <v>1</v>
      </c>
      <c r="AI16" s="305">
        <f t="shared" ref="AI16:AI18" si="2">+IF($D16="Porcentaje",IF(AND(AF16&lt;&gt;"",AG16="",AH16=""),AF16,IF(AND(AF16&lt;&gt;"",AG16&lt;&gt;"",AH16=""),AG16,IF(AND(AF16&lt;&gt;"",AG16&lt;&gt;"",AH16&lt;&gt;""),AH16,0))),SUM(AF16:AH16))</f>
        <v>3</v>
      </c>
      <c r="AJ16" s="305">
        <f t="shared" ref="AJ16:AJ18" si="3">+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12</v>
      </c>
    </row>
    <row r="17" spans="1:36" ht="209.25" customHeight="1" thickBot="1" x14ac:dyDescent="0.25">
      <c r="A17" s="802" t="s">
        <v>762</v>
      </c>
      <c r="B17" s="296" t="s">
        <v>763</v>
      </c>
      <c r="C17" s="105" t="s">
        <v>764</v>
      </c>
      <c r="D17" s="21" t="s">
        <v>83</v>
      </c>
      <c r="E17" s="297">
        <v>48</v>
      </c>
      <c r="F17" s="23" t="s">
        <v>84</v>
      </c>
      <c r="G17" s="298" t="s">
        <v>765</v>
      </c>
      <c r="H17" s="299">
        <v>12</v>
      </c>
      <c r="I17" s="299">
        <v>12</v>
      </c>
      <c r="J17" s="299">
        <v>12</v>
      </c>
      <c r="K17" s="299">
        <v>12</v>
      </c>
      <c r="L17" s="300">
        <v>27202565.763357561</v>
      </c>
      <c r="M17" s="301" t="s">
        <v>115</v>
      </c>
      <c r="N17" s="301" t="s">
        <v>766</v>
      </c>
      <c r="O17" s="306" t="s">
        <v>767</v>
      </c>
      <c r="P17" s="308" t="s">
        <v>768</v>
      </c>
      <c r="Q17" s="14"/>
      <c r="R17" s="307" t="s">
        <v>769</v>
      </c>
      <c r="S17" s="87" t="s">
        <v>764</v>
      </c>
      <c r="T17" s="304">
        <v>4</v>
      </c>
      <c r="U17" s="304">
        <v>4</v>
      </c>
      <c r="V17" s="304">
        <v>4</v>
      </c>
      <c r="W17" s="309">
        <f t="shared" ref="W17" si="4">+IF($D17="Porcentaje",IF(AND(T17&lt;&gt;"",U17="",V17=""),T17,IF(AND(T17&lt;&gt;"",U17&lt;&gt;"",V17=""),U17,IF(AND(T17&lt;&gt;"",U17&lt;&gt;"",V17&lt;&gt;""),V17,0))),SUM(T17:V17))</f>
        <v>12</v>
      </c>
      <c r="X17" s="304">
        <v>4</v>
      </c>
      <c r="Y17" s="304">
        <v>4</v>
      </c>
      <c r="Z17" s="304">
        <v>4</v>
      </c>
      <c r="AA17" s="305">
        <f t="shared" si="0"/>
        <v>12</v>
      </c>
      <c r="AB17" s="304">
        <v>4</v>
      </c>
      <c r="AC17" s="304">
        <v>4</v>
      </c>
      <c r="AD17" s="304">
        <v>4</v>
      </c>
      <c r="AE17" s="305">
        <f t="shared" si="1"/>
        <v>12</v>
      </c>
      <c r="AF17" s="304">
        <v>4</v>
      </c>
      <c r="AG17" s="304">
        <v>4</v>
      </c>
      <c r="AH17" s="304">
        <v>4</v>
      </c>
      <c r="AI17" s="305">
        <f t="shared" si="2"/>
        <v>12</v>
      </c>
      <c r="AJ17" s="305">
        <f t="shared" si="3"/>
        <v>48</v>
      </c>
    </row>
    <row r="18" spans="1:36" ht="169.5" customHeight="1" thickBot="1" x14ac:dyDescent="0.25">
      <c r="A18" s="803"/>
      <c r="B18" s="296" t="s">
        <v>770</v>
      </c>
      <c r="C18" s="105" t="s">
        <v>749</v>
      </c>
      <c r="D18" s="21" t="s">
        <v>83</v>
      </c>
      <c r="E18" s="297">
        <v>12</v>
      </c>
      <c r="F18" s="23" t="s">
        <v>108</v>
      </c>
      <c r="G18" s="298" t="s">
        <v>771</v>
      </c>
      <c r="H18" s="299">
        <v>3</v>
      </c>
      <c r="I18" s="299">
        <v>3</v>
      </c>
      <c r="J18" s="299">
        <v>3</v>
      </c>
      <c r="K18" s="299">
        <v>3</v>
      </c>
      <c r="L18" s="300">
        <v>18135043.842238378</v>
      </c>
      <c r="M18" s="301" t="s">
        <v>115</v>
      </c>
      <c r="N18" s="301" t="s">
        <v>772</v>
      </c>
      <c r="O18" s="306" t="s">
        <v>773</v>
      </c>
      <c r="P18" s="302" t="s">
        <v>760</v>
      </c>
      <c r="Q18" s="14"/>
      <c r="R18" s="310" t="s">
        <v>774</v>
      </c>
      <c r="S18" s="87" t="s">
        <v>749</v>
      </c>
      <c r="T18" s="304">
        <v>1</v>
      </c>
      <c r="U18" s="304">
        <v>1</v>
      </c>
      <c r="V18" s="304">
        <v>1</v>
      </c>
      <c r="W18" s="305">
        <v>3</v>
      </c>
      <c r="X18" s="304">
        <v>1</v>
      </c>
      <c r="Y18" s="304">
        <v>1</v>
      </c>
      <c r="Z18" s="304">
        <v>1</v>
      </c>
      <c r="AA18" s="305">
        <f t="shared" si="0"/>
        <v>3</v>
      </c>
      <c r="AB18" s="304">
        <v>1</v>
      </c>
      <c r="AC18" s="304">
        <v>1</v>
      </c>
      <c r="AD18" s="304">
        <v>1</v>
      </c>
      <c r="AE18" s="305">
        <f t="shared" si="1"/>
        <v>3</v>
      </c>
      <c r="AF18" s="304">
        <v>1</v>
      </c>
      <c r="AG18" s="304">
        <v>1</v>
      </c>
      <c r="AH18" s="304">
        <v>1</v>
      </c>
      <c r="AI18" s="305">
        <f t="shared" si="2"/>
        <v>3</v>
      </c>
      <c r="AJ18" s="305">
        <f t="shared" si="3"/>
        <v>12</v>
      </c>
    </row>
    <row r="19" spans="1:36" x14ac:dyDescent="0.2">
      <c r="E19" s="57"/>
      <c r="H19" s="57"/>
      <c r="I19" s="57"/>
      <c r="J19" s="57"/>
      <c r="K19" s="57"/>
      <c r="L19" s="57"/>
      <c r="T19" s="57"/>
      <c r="U19" s="57"/>
      <c r="V19" s="57"/>
      <c r="W19" s="57"/>
      <c r="X19" s="57"/>
      <c r="Y19" s="57"/>
      <c r="Z19" s="57"/>
      <c r="AA19" s="57"/>
      <c r="AB19" s="57"/>
      <c r="AC19" s="57"/>
      <c r="AD19" s="57"/>
      <c r="AE19" s="57"/>
      <c r="AF19" s="57"/>
      <c r="AG19" s="57"/>
      <c r="AH19" s="57"/>
      <c r="AI19" s="57"/>
      <c r="AJ19" s="57"/>
    </row>
    <row r="20" spans="1:36" x14ac:dyDescent="0.2">
      <c r="E20" s="57"/>
      <c r="H20" s="57"/>
      <c r="I20" s="57"/>
      <c r="J20" s="57"/>
      <c r="K20" s="57"/>
      <c r="L20" s="57"/>
      <c r="T20" s="57"/>
      <c r="U20" s="57"/>
      <c r="V20" s="57"/>
      <c r="W20" s="57"/>
      <c r="X20" s="57"/>
      <c r="Y20" s="57"/>
      <c r="Z20" s="57"/>
      <c r="AA20" s="57"/>
      <c r="AB20" s="57"/>
      <c r="AC20" s="57"/>
      <c r="AD20" s="57"/>
      <c r="AE20" s="57"/>
      <c r="AF20" s="57"/>
      <c r="AG20" s="57"/>
      <c r="AH20" s="57"/>
      <c r="AI20" s="57"/>
      <c r="AJ20" s="57"/>
    </row>
    <row r="21" spans="1:36" x14ac:dyDescent="0.2">
      <c r="E21" s="57"/>
      <c r="H21" s="57"/>
      <c r="I21" s="57"/>
      <c r="J21" s="57"/>
      <c r="K21" s="57"/>
      <c r="L21" s="57"/>
      <c r="T21" s="57"/>
      <c r="U21" s="57"/>
      <c r="V21" s="57"/>
      <c r="W21" s="57"/>
      <c r="X21" s="57"/>
      <c r="Y21" s="57"/>
      <c r="Z21" s="57"/>
      <c r="AA21" s="57"/>
      <c r="AB21" s="57"/>
      <c r="AC21" s="57"/>
      <c r="AD21" s="57"/>
      <c r="AE21" s="57"/>
      <c r="AF21" s="57"/>
      <c r="AG21" s="57"/>
      <c r="AH21" s="57"/>
      <c r="AI21" s="57"/>
      <c r="AJ21" s="57"/>
    </row>
    <row r="22" spans="1:36" x14ac:dyDescent="0.2">
      <c r="E22" s="57"/>
      <c r="H22" s="57"/>
      <c r="I22" s="57"/>
      <c r="J22" s="57"/>
      <c r="K22" s="57"/>
      <c r="L22" s="57"/>
      <c r="T22" s="57"/>
      <c r="U22" s="57"/>
      <c r="V22" s="57"/>
      <c r="W22" s="57"/>
      <c r="X22" s="57"/>
      <c r="Y22" s="57"/>
      <c r="Z22" s="57"/>
      <c r="AA22" s="57"/>
      <c r="AB22" s="57"/>
      <c r="AC22" s="57"/>
      <c r="AD22" s="57"/>
      <c r="AE22" s="57"/>
      <c r="AF22" s="57"/>
      <c r="AG22" s="57"/>
      <c r="AH22" s="57"/>
      <c r="AI22" s="57"/>
      <c r="AJ22" s="57"/>
    </row>
    <row r="23" spans="1:36" x14ac:dyDescent="0.2">
      <c r="E23" s="57"/>
      <c r="H23" s="57"/>
      <c r="I23" s="57"/>
      <c r="J23" s="57"/>
      <c r="K23" s="57"/>
      <c r="L23" s="57"/>
      <c r="T23" s="57"/>
      <c r="U23" s="57"/>
      <c r="V23" s="57"/>
      <c r="W23" s="57"/>
      <c r="X23" s="57"/>
      <c r="Y23" s="57"/>
      <c r="Z23" s="57"/>
      <c r="AA23" s="57"/>
      <c r="AB23" s="57"/>
      <c r="AC23" s="57"/>
      <c r="AD23" s="57"/>
      <c r="AE23" s="57"/>
      <c r="AF23" s="57"/>
      <c r="AG23" s="57"/>
      <c r="AH23" s="57"/>
      <c r="AI23" s="57"/>
      <c r="AJ23" s="57"/>
    </row>
    <row r="24" spans="1:36" x14ac:dyDescent="0.2">
      <c r="E24" s="57"/>
      <c r="H24" s="57"/>
      <c r="I24" s="57"/>
      <c r="J24" s="57"/>
      <c r="K24" s="57"/>
      <c r="L24" s="57"/>
      <c r="T24" s="57"/>
      <c r="U24" s="57"/>
      <c r="V24" s="57"/>
      <c r="W24" s="57"/>
      <c r="X24" s="57"/>
      <c r="Y24" s="57"/>
      <c r="Z24" s="57"/>
      <c r="AA24" s="57"/>
      <c r="AB24" s="57"/>
      <c r="AC24" s="57"/>
      <c r="AD24" s="57"/>
      <c r="AE24" s="57"/>
      <c r="AF24" s="57"/>
      <c r="AG24" s="57"/>
      <c r="AH24" s="57"/>
      <c r="AI24" s="57"/>
      <c r="AJ24" s="57"/>
    </row>
    <row r="25" spans="1:36" x14ac:dyDescent="0.2">
      <c r="E25" s="57"/>
      <c r="H25" s="57"/>
      <c r="I25" s="57"/>
      <c r="J25" s="57"/>
      <c r="K25" s="57"/>
      <c r="L25" s="57"/>
      <c r="T25" s="57"/>
      <c r="U25" s="57"/>
      <c r="V25" s="57"/>
      <c r="W25" s="57"/>
      <c r="X25" s="57"/>
      <c r="Y25" s="57"/>
      <c r="Z25" s="57"/>
      <c r="AA25" s="57"/>
      <c r="AB25" s="57"/>
      <c r="AC25" s="57"/>
      <c r="AD25" s="57"/>
      <c r="AE25" s="57"/>
      <c r="AF25" s="57"/>
      <c r="AG25" s="57"/>
      <c r="AH25" s="57"/>
      <c r="AI25" s="57"/>
      <c r="AJ25" s="57"/>
    </row>
    <row r="26" spans="1:36" x14ac:dyDescent="0.2">
      <c r="E26" s="57"/>
      <c r="H26" s="57"/>
      <c r="I26" s="57"/>
      <c r="J26" s="57"/>
      <c r="K26" s="57"/>
      <c r="L26" s="57"/>
      <c r="T26" s="57"/>
      <c r="U26" s="57"/>
      <c r="V26" s="57"/>
      <c r="W26" s="57"/>
      <c r="X26" s="57"/>
      <c r="Y26" s="57"/>
      <c r="Z26" s="57"/>
      <c r="AA26" s="57"/>
      <c r="AB26" s="57"/>
      <c r="AC26" s="57"/>
      <c r="AD26" s="57"/>
      <c r="AE26" s="57"/>
      <c r="AF26" s="57"/>
      <c r="AG26" s="57"/>
      <c r="AH26" s="57"/>
      <c r="AI26" s="57"/>
      <c r="AJ26" s="57"/>
    </row>
    <row r="27" spans="1:36" x14ac:dyDescent="0.2">
      <c r="E27" s="57"/>
      <c r="H27" s="57"/>
      <c r="I27" s="57"/>
      <c r="J27" s="57"/>
      <c r="K27" s="57"/>
      <c r="L27" s="57"/>
      <c r="T27" s="57"/>
      <c r="U27" s="57"/>
      <c r="V27" s="57"/>
      <c r="W27" s="57"/>
      <c r="X27" s="57"/>
      <c r="Y27" s="57"/>
      <c r="Z27" s="57"/>
      <c r="AA27" s="57"/>
      <c r="AB27" s="57"/>
      <c r="AC27" s="57"/>
      <c r="AD27" s="57"/>
      <c r="AE27" s="57"/>
      <c r="AF27" s="57"/>
      <c r="AG27" s="57"/>
      <c r="AH27" s="57"/>
      <c r="AI27" s="57"/>
      <c r="AJ27" s="57"/>
    </row>
    <row r="28" spans="1:36" x14ac:dyDescent="0.2">
      <c r="E28" s="57"/>
      <c r="H28" s="57"/>
      <c r="I28" s="57"/>
      <c r="J28" s="57"/>
      <c r="K28" s="57"/>
      <c r="L28" s="57"/>
      <c r="T28" s="57"/>
      <c r="U28" s="57"/>
      <c r="V28" s="57"/>
      <c r="W28" s="57"/>
      <c r="X28" s="57"/>
      <c r="Y28" s="57"/>
      <c r="Z28" s="57"/>
      <c r="AA28" s="57"/>
      <c r="AB28" s="57"/>
      <c r="AC28" s="57"/>
      <c r="AD28" s="57"/>
      <c r="AE28" s="57"/>
      <c r="AF28" s="57"/>
      <c r="AG28" s="57"/>
      <c r="AH28" s="57"/>
      <c r="AI28" s="57"/>
      <c r="AJ28" s="57"/>
    </row>
    <row r="29" spans="1:36" x14ac:dyDescent="0.2">
      <c r="E29" s="57"/>
      <c r="H29" s="57"/>
      <c r="I29" s="57"/>
      <c r="J29" s="57"/>
      <c r="K29" s="57"/>
      <c r="L29" s="57"/>
      <c r="T29" s="57"/>
      <c r="U29" s="57"/>
      <c r="V29" s="57"/>
      <c r="W29" s="57"/>
      <c r="X29" s="57"/>
      <c r="Y29" s="57"/>
      <c r="Z29" s="57"/>
      <c r="AA29" s="57"/>
      <c r="AB29" s="57"/>
      <c r="AC29" s="57"/>
      <c r="AD29" s="57"/>
      <c r="AE29" s="57"/>
      <c r="AF29" s="57"/>
      <c r="AG29" s="57"/>
      <c r="AH29" s="57"/>
      <c r="AI29" s="57"/>
      <c r="AJ29" s="57"/>
    </row>
  </sheetData>
  <mergeCells count="25">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17:A18"/>
    <mergeCell ref="O13:O14"/>
    <mergeCell ref="P13:P14"/>
    <mergeCell ref="R13:S13"/>
    <mergeCell ref="T13:W13"/>
  </mergeCells>
  <dataValidations count="2">
    <dataValidation type="list" allowBlank="1" showInputMessage="1" showErrorMessage="1" sqref="D15:D18" xr:uid="{D43D9295-5298-495C-8E7A-71947DBFBAE9}">
      <formula1>"Unidad,Porcentaje,Monetario"</formula1>
    </dataValidation>
    <dataValidation type="list" allowBlank="1" showInputMessage="1" showErrorMessage="1" sqref="F15:F18" xr:uid="{5958AC6F-5849-4ADE-A490-0AC16B60D5D3}">
      <formula1>"A,B,C"</formula1>
    </dataValidation>
  </dataValidations>
  <printOptions horizontalCentered="1" verticalCentered="1"/>
  <pageMargins left="0.95" right="0.32990000000000003" top="0.51380000000000003" bottom="0.77359999999999995" header="0.37009999999999998" footer="0.37990000000000002"/>
  <pageSetup paperSize="5" scale="37"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5C160-EB3F-4A43-8FC8-CEF46C3D38BA}">
  <sheetPr codeName="Hoja21"/>
  <dimension ref="A1:AMJ28"/>
  <sheetViews>
    <sheetView showGridLines="0" zoomScale="60" zoomScaleNormal="60" zoomScaleSheetLayoutView="20" workbookViewId="0"/>
  </sheetViews>
  <sheetFormatPr baseColWidth="10" defaultColWidth="12.5703125" defaultRowHeight="15" x14ac:dyDescent="0.2"/>
  <cols>
    <col min="1" max="1" width="33.28515625" style="10" customWidth="1"/>
    <col min="2" max="2" width="33.140625" style="10" customWidth="1"/>
    <col min="3" max="3" width="30.7109375" style="10" customWidth="1"/>
    <col min="4" max="4" width="29.28515625" style="10" customWidth="1"/>
    <col min="5" max="6" width="22" style="10" customWidth="1"/>
    <col min="7" max="7" width="43" style="10" customWidth="1"/>
    <col min="8" max="11" width="17.85546875" style="10" customWidth="1"/>
    <col min="12" max="12" width="23.140625" style="10" customWidth="1"/>
    <col min="13" max="13" width="25.28515625" style="10" customWidth="1"/>
    <col min="14" max="14" width="31.140625" style="10" customWidth="1"/>
    <col min="15" max="15" width="33" style="10" customWidth="1"/>
    <col min="16" max="16" width="36.28515625" style="10" customWidth="1"/>
    <col min="17" max="17" width="12.140625" style="2" customWidth="1"/>
    <col min="18" max="18" width="32.140625" style="10" customWidth="1"/>
    <col min="19" max="19" width="28.5703125" style="10" customWidth="1"/>
    <col min="20" max="29" width="13.5703125" style="10" customWidth="1"/>
    <col min="30" max="30" width="14.140625" style="10" bestFit="1" customWidth="1"/>
    <col min="31" max="31" width="15.7109375" style="10" customWidth="1"/>
    <col min="32" max="33" width="13.5703125" style="10" customWidth="1"/>
    <col min="34" max="34" width="15.7109375" style="10" customWidth="1"/>
    <col min="35" max="37" width="13.5703125" style="10" customWidth="1"/>
    <col min="38" max="1024" width="12.140625" style="10" customWidth="1"/>
    <col min="1025" max="1025" width="12.5703125" style="2" customWidth="1"/>
    <col min="1026" max="16384" width="12.5703125" style="2"/>
  </cols>
  <sheetData>
    <row r="1" spans="1:1024" ht="44.1" customHeight="1" x14ac:dyDescent="0.2">
      <c r="A1" s="9"/>
      <c r="B1" s="9"/>
      <c r="C1" s="9"/>
      <c r="D1" s="9"/>
      <c r="E1" s="9"/>
      <c r="F1" s="9"/>
      <c r="G1" s="9"/>
      <c r="H1" s="9"/>
      <c r="I1" s="9"/>
      <c r="J1" s="9"/>
      <c r="K1" s="9"/>
      <c r="L1" s="9"/>
      <c r="M1" s="9"/>
      <c r="N1" s="9"/>
      <c r="O1" s="9"/>
      <c r="P1" s="9"/>
    </row>
    <row r="2" spans="1:1024" ht="44.1" customHeight="1" x14ac:dyDescent="0.2">
      <c r="A2" s="9"/>
      <c r="B2" s="9"/>
      <c r="C2" s="9"/>
      <c r="D2" s="9"/>
      <c r="E2" s="9"/>
      <c r="F2" s="9"/>
      <c r="G2" s="9"/>
      <c r="H2" s="9"/>
      <c r="I2" s="9"/>
      <c r="J2" s="9"/>
      <c r="K2" s="9"/>
      <c r="L2" s="9"/>
      <c r="M2" s="9"/>
      <c r="N2" s="9"/>
      <c r="O2" s="9"/>
      <c r="P2" s="9"/>
    </row>
    <row r="3" spans="1:1024" ht="44.1" customHeight="1" x14ac:dyDescent="0.2">
      <c r="A3" s="9"/>
      <c r="B3" s="9"/>
      <c r="C3" s="9"/>
      <c r="D3" s="9"/>
      <c r="E3" s="9"/>
      <c r="F3" s="9"/>
      <c r="G3" s="9"/>
      <c r="H3" s="9"/>
      <c r="I3" s="9"/>
      <c r="J3" s="9"/>
      <c r="K3" s="9"/>
      <c r="L3" s="9"/>
      <c r="M3" s="9"/>
      <c r="N3" s="9"/>
      <c r="O3" s="9"/>
      <c r="P3" s="9"/>
    </row>
    <row r="4" spans="1:1024" ht="44.1" customHeight="1" thickBot="1" x14ac:dyDescent="0.25">
      <c r="A4" s="9"/>
      <c r="B4" s="9"/>
      <c r="C4" s="9"/>
      <c r="D4" s="9"/>
      <c r="E4" s="9"/>
      <c r="F4" s="9"/>
      <c r="G4" s="9"/>
      <c r="H4" s="9"/>
      <c r="I4" s="9"/>
      <c r="J4" s="9"/>
      <c r="K4" s="9"/>
      <c r="L4" s="9"/>
      <c r="M4" s="9"/>
      <c r="N4" s="9"/>
      <c r="O4" s="9"/>
      <c r="P4" s="9"/>
    </row>
    <row r="5" spans="1:1024" s="11" customFormat="1" ht="44.1" customHeight="1" thickBot="1" x14ac:dyDescent="0.25">
      <c r="A5" s="518" t="s">
        <v>32</v>
      </c>
      <c r="B5" s="519"/>
      <c r="C5" s="519"/>
      <c r="D5" s="519"/>
      <c r="E5" s="520"/>
      <c r="F5" s="519"/>
      <c r="G5" s="519"/>
      <c r="H5" s="520"/>
      <c r="I5" s="520"/>
      <c r="J5" s="520"/>
      <c r="K5" s="520"/>
      <c r="L5" s="520"/>
      <c r="M5" s="519"/>
      <c r="N5" s="519"/>
      <c r="O5" s="519"/>
      <c r="P5" s="521"/>
      <c r="Q5" s="2"/>
    </row>
    <row r="6" spans="1:1024" s="11" customFormat="1" ht="135" customHeight="1" thickBot="1" x14ac:dyDescent="0.25">
      <c r="A6" s="522" t="s">
        <v>33</v>
      </c>
      <c r="B6" s="522"/>
      <c r="C6" s="522"/>
      <c r="D6" s="522"/>
      <c r="E6" s="523"/>
      <c r="F6" s="522" t="s">
        <v>34</v>
      </c>
      <c r="G6" s="522"/>
      <c r="H6" s="523"/>
      <c r="I6" s="523"/>
      <c r="J6" s="523"/>
      <c r="K6" s="524" t="s">
        <v>35</v>
      </c>
      <c r="L6" s="525"/>
      <c r="M6" s="526"/>
      <c r="N6" s="526"/>
      <c r="O6" s="526"/>
      <c r="P6" s="527"/>
      <c r="Q6" s="2"/>
    </row>
    <row r="7" spans="1:1024" ht="27" thickBot="1" x14ac:dyDescent="0.25">
      <c r="A7" s="528" t="s">
        <v>36</v>
      </c>
      <c r="B7" s="529"/>
      <c r="C7" s="529"/>
      <c r="D7" s="529"/>
      <c r="E7" s="530"/>
      <c r="F7" s="529"/>
      <c r="G7" s="529"/>
      <c r="H7" s="530"/>
      <c r="I7" s="530"/>
      <c r="J7" s="530"/>
      <c r="K7" s="530"/>
      <c r="L7" s="530"/>
      <c r="M7" s="529"/>
      <c r="N7" s="529"/>
      <c r="O7" s="529"/>
      <c r="P7" s="531"/>
    </row>
    <row r="8" spans="1:1024" s="12" customFormat="1" ht="23.25" customHeight="1" x14ac:dyDescent="0.2">
      <c r="A8" s="514" t="s">
        <v>775</v>
      </c>
      <c r="B8" s="515"/>
      <c r="C8" s="515"/>
      <c r="D8" s="515"/>
      <c r="E8" s="516"/>
      <c r="F8" s="515"/>
      <c r="G8" s="515"/>
      <c r="H8" s="516"/>
      <c r="I8" s="516"/>
      <c r="J8" s="516"/>
      <c r="K8" s="516"/>
      <c r="L8" s="516"/>
      <c r="M8" s="515"/>
      <c r="N8" s="515"/>
      <c r="O8" s="515"/>
      <c r="P8" s="517"/>
      <c r="Q8" s="2"/>
    </row>
    <row r="9" spans="1:1024" s="12" customFormat="1" ht="20.100000000000001" customHeight="1" x14ac:dyDescent="0.2">
      <c r="A9" s="489" t="s">
        <v>38</v>
      </c>
      <c r="B9" s="490"/>
      <c r="C9" s="490"/>
      <c r="D9" s="490"/>
      <c r="E9" s="491"/>
      <c r="F9" s="490"/>
      <c r="G9" s="490"/>
      <c r="H9" s="491"/>
      <c r="I9" s="491"/>
      <c r="J9" s="491"/>
      <c r="K9" s="491"/>
      <c r="L9" s="491"/>
      <c r="M9" s="490"/>
      <c r="N9" s="490"/>
      <c r="O9" s="490"/>
      <c r="P9" s="492"/>
      <c r="Q9" s="2"/>
    </row>
    <row r="10" spans="1:1024" s="12" customFormat="1" ht="20.100000000000001" customHeight="1" thickBot="1" x14ac:dyDescent="0.25">
      <c r="A10" s="489"/>
      <c r="B10" s="490"/>
      <c r="C10" s="490"/>
      <c r="D10" s="490"/>
      <c r="E10" s="491"/>
      <c r="F10" s="490"/>
      <c r="G10" s="490"/>
      <c r="H10" s="491"/>
      <c r="I10" s="491"/>
      <c r="J10" s="491"/>
      <c r="K10" s="491"/>
      <c r="L10" s="491"/>
      <c r="M10" s="490"/>
      <c r="N10" s="490"/>
      <c r="O10" s="490"/>
      <c r="P10" s="492"/>
      <c r="Q10" s="2"/>
    </row>
    <row r="11" spans="1:1024" s="12" customFormat="1" ht="14.45" customHeight="1" x14ac:dyDescent="0.2">
      <c r="A11" s="489" t="s">
        <v>776</v>
      </c>
      <c r="B11" s="490"/>
      <c r="C11" s="490"/>
      <c r="D11" s="490"/>
      <c r="E11" s="491"/>
      <c r="F11" s="490"/>
      <c r="G11" s="490"/>
      <c r="H11" s="491"/>
      <c r="I11" s="491"/>
      <c r="J11" s="491"/>
      <c r="K11" s="491"/>
      <c r="L11" s="491"/>
      <c r="M11" s="490"/>
      <c r="N11" s="490"/>
      <c r="O11" s="490"/>
      <c r="P11" s="492"/>
      <c r="Q11" s="2"/>
      <c r="R11" s="501" t="s">
        <v>40</v>
      </c>
      <c r="S11" s="502"/>
      <c r="T11" s="503"/>
      <c r="U11" s="503"/>
      <c r="V11" s="503"/>
      <c r="W11" s="503"/>
      <c r="X11" s="503"/>
      <c r="Y11" s="503"/>
      <c r="Z11" s="503"/>
      <c r="AA11" s="503"/>
      <c r="AB11" s="503"/>
      <c r="AC11" s="503"/>
      <c r="AD11" s="503"/>
      <c r="AE11" s="503"/>
      <c r="AF11" s="503"/>
      <c r="AG11" s="503"/>
      <c r="AH11" s="503"/>
      <c r="AI11" s="503"/>
      <c r="AJ11" s="504"/>
      <c r="AK11" s="13"/>
    </row>
    <row r="12" spans="1:1024" s="12" customFormat="1" ht="15" customHeight="1" thickBot="1" x14ac:dyDescent="0.25">
      <c r="A12" s="546"/>
      <c r="B12" s="547"/>
      <c r="C12" s="547"/>
      <c r="D12" s="547"/>
      <c r="E12" s="548"/>
      <c r="F12" s="547"/>
      <c r="G12" s="547"/>
      <c r="H12" s="548"/>
      <c r="I12" s="548"/>
      <c r="J12" s="548"/>
      <c r="K12" s="548"/>
      <c r="L12" s="548"/>
      <c r="M12" s="547"/>
      <c r="N12" s="547"/>
      <c r="O12" s="547"/>
      <c r="P12" s="549"/>
      <c r="Q12" s="2"/>
      <c r="R12" s="505"/>
      <c r="S12" s="506"/>
      <c r="T12" s="507"/>
      <c r="U12" s="507"/>
      <c r="V12" s="507"/>
      <c r="W12" s="507"/>
      <c r="X12" s="507"/>
      <c r="Y12" s="507"/>
      <c r="Z12" s="507"/>
      <c r="AA12" s="507"/>
      <c r="AB12" s="507"/>
      <c r="AC12" s="507"/>
      <c r="AD12" s="507"/>
      <c r="AE12" s="507"/>
      <c r="AF12" s="507"/>
      <c r="AG12" s="507"/>
      <c r="AH12" s="507"/>
      <c r="AI12" s="507"/>
      <c r="AJ12" s="508"/>
      <c r="AK12" s="13"/>
    </row>
    <row r="13" spans="1:1024" ht="47.25" customHeight="1" thickBot="1" x14ac:dyDescent="0.25">
      <c r="A13" s="487" t="s">
        <v>41</v>
      </c>
      <c r="B13" s="487" t="s">
        <v>42</v>
      </c>
      <c r="C13" s="487"/>
      <c r="D13" s="487"/>
      <c r="E13" s="510"/>
      <c r="F13" s="487"/>
      <c r="G13" s="487" t="s">
        <v>43</v>
      </c>
      <c r="H13" s="510" t="s">
        <v>44</v>
      </c>
      <c r="I13" s="510"/>
      <c r="J13" s="510"/>
      <c r="K13" s="510"/>
      <c r="L13" s="511" t="s">
        <v>45</v>
      </c>
      <c r="M13" s="487" t="s">
        <v>46</v>
      </c>
      <c r="N13" s="487" t="s">
        <v>47</v>
      </c>
      <c r="O13" s="487" t="s">
        <v>48</v>
      </c>
      <c r="P13" s="509" t="s">
        <v>49</v>
      </c>
      <c r="Q13" s="14"/>
      <c r="R13" s="513" t="s">
        <v>42</v>
      </c>
      <c r="S13" s="513"/>
      <c r="T13" s="479" t="s">
        <v>50</v>
      </c>
      <c r="U13" s="479"/>
      <c r="V13" s="479"/>
      <c r="W13" s="479"/>
      <c r="X13" s="479" t="s">
        <v>51</v>
      </c>
      <c r="Y13" s="479"/>
      <c r="Z13" s="479"/>
      <c r="AA13" s="479"/>
      <c r="AB13" s="479" t="s">
        <v>52</v>
      </c>
      <c r="AC13" s="479"/>
      <c r="AD13" s="479"/>
      <c r="AE13" s="479"/>
      <c r="AF13" s="479" t="s">
        <v>53</v>
      </c>
      <c r="AG13" s="479"/>
      <c r="AH13" s="479"/>
      <c r="AI13" s="479"/>
      <c r="AJ13" s="512" t="s">
        <v>54</v>
      </c>
      <c r="AK13" s="9"/>
      <c r="AL13" s="9"/>
      <c r="AM13" s="9"/>
      <c r="AN13" s="9"/>
      <c r="AO13" s="9"/>
      <c r="AP13" s="9"/>
      <c r="AQ13" s="9"/>
      <c r="AR13" s="9"/>
      <c r="AS13" s="9"/>
      <c r="AT13" s="9"/>
      <c r="AU13" s="9"/>
      <c r="AMJ13" s="2"/>
    </row>
    <row r="14" spans="1:1024" s="12" customFormat="1" ht="63.75" customHeight="1" thickBot="1" x14ac:dyDescent="0.25">
      <c r="A14" s="509"/>
      <c r="B14" s="15" t="s">
        <v>55</v>
      </c>
      <c r="C14" s="15" t="s">
        <v>56</v>
      </c>
      <c r="D14" s="15" t="s">
        <v>57</v>
      </c>
      <c r="E14" s="16" t="s">
        <v>58</v>
      </c>
      <c r="F14" s="15" t="s">
        <v>59</v>
      </c>
      <c r="G14" s="488"/>
      <c r="H14" s="16" t="s">
        <v>60</v>
      </c>
      <c r="I14" s="16" t="s">
        <v>61</v>
      </c>
      <c r="J14" s="16" t="s">
        <v>62</v>
      </c>
      <c r="K14" s="16" t="s">
        <v>63</v>
      </c>
      <c r="L14" s="510"/>
      <c r="M14" s="488"/>
      <c r="N14" s="488"/>
      <c r="O14" s="488"/>
      <c r="P14" s="487"/>
      <c r="Q14" s="14"/>
      <c r="R14" s="15" t="s">
        <v>55</v>
      </c>
      <c r="S14" s="15" t="s">
        <v>56</v>
      </c>
      <c r="T14" s="17" t="s">
        <v>64</v>
      </c>
      <c r="U14" s="17" t="s">
        <v>65</v>
      </c>
      <c r="V14" s="17" t="s">
        <v>66</v>
      </c>
      <c r="W14" s="16" t="s">
        <v>67</v>
      </c>
      <c r="X14" s="17" t="s">
        <v>68</v>
      </c>
      <c r="Y14" s="17" t="s">
        <v>69</v>
      </c>
      <c r="Z14" s="17" t="s">
        <v>70</v>
      </c>
      <c r="AA14" s="16" t="s">
        <v>71</v>
      </c>
      <c r="AB14" s="17" t="s">
        <v>72</v>
      </c>
      <c r="AC14" s="17" t="s">
        <v>73</v>
      </c>
      <c r="AD14" s="17" t="s">
        <v>74</v>
      </c>
      <c r="AE14" s="16" t="s">
        <v>75</v>
      </c>
      <c r="AF14" s="17" t="s">
        <v>76</v>
      </c>
      <c r="AG14" s="17" t="s">
        <v>77</v>
      </c>
      <c r="AH14" s="17" t="s">
        <v>78</v>
      </c>
      <c r="AI14" s="16" t="s">
        <v>79</v>
      </c>
      <c r="AJ14" s="512"/>
      <c r="AK14" s="18"/>
      <c r="AL14" s="18"/>
      <c r="AM14" s="18"/>
      <c r="AN14" s="18"/>
      <c r="AO14" s="18"/>
      <c r="AP14" s="18"/>
      <c r="AQ14" s="18"/>
      <c r="AR14" s="18"/>
      <c r="AS14" s="18"/>
      <c r="AT14" s="18"/>
      <c r="AU14" s="18"/>
    </row>
    <row r="15" spans="1:1024" s="12" customFormat="1" ht="117.75" customHeight="1" thickBot="1" x14ac:dyDescent="0.25">
      <c r="A15" s="804" t="s">
        <v>777</v>
      </c>
      <c r="B15" s="806" t="s">
        <v>778</v>
      </c>
      <c r="C15" s="311" t="s">
        <v>779</v>
      </c>
      <c r="D15" s="312" t="s">
        <v>158</v>
      </c>
      <c r="E15" s="313">
        <f t="shared" ref="E15:E16" si="0">+AJ15</f>
        <v>1</v>
      </c>
      <c r="F15" s="314" t="s">
        <v>84</v>
      </c>
      <c r="G15" s="315" t="s">
        <v>780</v>
      </c>
      <c r="H15" s="316">
        <f>+W15</f>
        <v>1</v>
      </c>
      <c r="I15" s="316">
        <f>+AA15</f>
        <v>1</v>
      </c>
      <c r="J15" s="316">
        <f>+AE15</f>
        <v>1</v>
      </c>
      <c r="K15" s="316">
        <f>+AI15</f>
        <v>1</v>
      </c>
      <c r="L15" s="808">
        <v>1343832.2009185201</v>
      </c>
      <c r="M15" s="226" t="s">
        <v>781</v>
      </c>
      <c r="N15" s="226" t="s">
        <v>782</v>
      </c>
      <c r="O15" s="275" t="s">
        <v>783</v>
      </c>
      <c r="P15" s="48"/>
      <c r="Q15" s="14"/>
      <c r="R15" s="806" t="s">
        <v>778</v>
      </c>
      <c r="S15" s="311" t="s">
        <v>779</v>
      </c>
      <c r="T15" s="317">
        <v>1</v>
      </c>
      <c r="U15" s="317">
        <v>1</v>
      </c>
      <c r="V15" s="317">
        <v>1</v>
      </c>
      <c r="W15" s="318">
        <f>+IF($D15="Porcentaje",IF(AND(T15&lt;&gt;"",U15="",V15=""),T15,IF(AND(T15&lt;&gt;"",U15&lt;&gt;"",V15=""),U15,IF(AND(T15&lt;&gt;"",U15&lt;&gt;"",V15&lt;&gt;""),V15,0))),SUM(T15:V15))</f>
        <v>1</v>
      </c>
      <c r="X15" s="317">
        <v>1</v>
      </c>
      <c r="Y15" s="317">
        <v>1</v>
      </c>
      <c r="Z15" s="317">
        <v>1</v>
      </c>
      <c r="AA15" s="318">
        <f>+IF($D15="Porcentaje",IF(AND(X15&lt;&gt;"",Y15="",Z15=""),X15,IF(AND(X15&lt;&gt;"",Y15&lt;&gt;"",Z15=""),Y15,IF(AND(X15&lt;&gt;"",Y15&lt;&gt;"",Z15&lt;&gt;""),Z15,0))),SUM(X15:Z15))</f>
        <v>1</v>
      </c>
      <c r="AB15" s="317">
        <v>1</v>
      </c>
      <c r="AC15" s="317">
        <v>1</v>
      </c>
      <c r="AD15" s="317">
        <v>1</v>
      </c>
      <c r="AE15" s="318">
        <f>+IF($D15="Porcentaje",IF(AND(AB15&lt;&gt;"",AC15="",AD15=""),AB15,IF(AND(AB15&lt;&gt;"",AC15&lt;&gt;"",AD15=""),AC15,IF(AND(AB15&lt;&gt;"",AC15&lt;&gt;"",AD15&lt;&gt;""),AD15,0))),SUM(AB15:AD15))</f>
        <v>1</v>
      </c>
      <c r="AF15" s="317">
        <v>1</v>
      </c>
      <c r="AG15" s="317">
        <v>1</v>
      </c>
      <c r="AH15" s="317">
        <v>1</v>
      </c>
      <c r="AI15" s="318">
        <f>+IF($D15="Porcentaje",IF(AND(AF15&lt;&gt;"",AG15="",AH15=""),AF15,IF(AND(AF15&lt;&gt;"",AG15&lt;&gt;"",AH15=""),AG15,IF(AND(AF15&lt;&gt;"",AG15&lt;&gt;"",AH15&lt;&gt;""),AH15,0))),SUM(AF15:AH15))</f>
        <v>1</v>
      </c>
      <c r="AJ15" s="318">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c r="AK15" s="18"/>
      <c r="AL15" s="18"/>
      <c r="AM15" s="18"/>
      <c r="AN15" s="18"/>
      <c r="AO15" s="18"/>
      <c r="AP15" s="18"/>
      <c r="AQ15" s="18"/>
      <c r="AR15" s="18"/>
      <c r="AS15" s="18"/>
      <c r="AT15" s="18"/>
      <c r="AU15" s="18"/>
    </row>
    <row r="16" spans="1:1024" ht="100.5" customHeight="1" thickBot="1" x14ac:dyDescent="0.25">
      <c r="A16" s="805"/>
      <c r="B16" s="807"/>
      <c r="C16" s="311" t="s">
        <v>784</v>
      </c>
      <c r="D16" s="312" t="s">
        <v>158</v>
      </c>
      <c r="E16" s="313">
        <f t="shared" si="0"/>
        <v>1</v>
      </c>
      <c r="F16" s="314" t="s">
        <v>84</v>
      </c>
      <c r="G16" s="315" t="s">
        <v>785</v>
      </c>
      <c r="H16" s="316">
        <f>+W16</f>
        <v>1</v>
      </c>
      <c r="I16" s="316">
        <f>+AA16</f>
        <v>1</v>
      </c>
      <c r="J16" s="316">
        <f>+AE16</f>
        <v>1</v>
      </c>
      <c r="K16" s="316">
        <f>+AI16</f>
        <v>1</v>
      </c>
      <c r="L16" s="809"/>
      <c r="M16" s="226" t="s">
        <v>781</v>
      </c>
      <c r="N16" s="226" t="s">
        <v>782</v>
      </c>
      <c r="O16" s="275" t="s">
        <v>786</v>
      </c>
      <c r="P16" s="48"/>
      <c r="Q16" s="14"/>
      <c r="R16" s="807"/>
      <c r="S16" s="311" t="s">
        <v>784</v>
      </c>
      <c r="T16" s="317">
        <v>1</v>
      </c>
      <c r="U16" s="317">
        <v>1</v>
      </c>
      <c r="V16" s="317">
        <v>1</v>
      </c>
      <c r="W16" s="318">
        <f>+IF($D16="Porcentaje",IF(AND(T16&lt;&gt;"",U16="",V16=""),T16,IF(AND(T16&lt;&gt;"",U16&lt;&gt;"",V16=""),U16,IF(AND(T16&lt;&gt;"",U16&lt;&gt;"",V16&lt;&gt;""),V16,0))),SUM(T16:V16))</f>
        <v>1</v>
      </c>
      <c r="X16" s="317">
        <v>1</v>
      </c>
      <c r="Y16" s="317">
        <v>1</v>
      </c>
      <c r="Z16" s="317">
        <v>1</v>
      </c>
      <c r="AA16" s="318">
        <f>+IF($D16="Porcentaje",IF(AND(X16&lt;&gt;"",Y16="",Z16=""),X16,IF(AND(X16&lt;&gt;"",Y16&lt;&gt;"",Z16=""),Y16,IF(AND(X16&lt;&gt;"",Y16&lt;&gt;"",Z16&lt;&gt;""),Z16,0))),SUM(X16:Z16))</f>
        <v>1</v>
      </c>
      <c r="AB16" s="317">
        <v>1</v>
      </c>
      <c r="AC16" s="317">
        <v>1</v>
      </c>
      <c r="AD16" s="317">
        <v>1</v>
      </c>
      <c r="AE16" s="318">
        <f>+IF($D16="Porcentaje",IF(AND(AB16&lt;&gt;"",AC16="",AD16=""),AB16,IF(AND(AB16&lt;&gt;"",AC16&lt;&gt;"",AD16=""),AC16,IF(AND(AB16&lt;&gt;"",AC16&lt;&gt;"",AD16&lt;&gt;""),AD16,0))),SUM(AB16:AD16))</f>
        <v>1</v>
      </c>
      <c r="AF16" s="317">
        <v>1</v>
      </c>
      <c r="AG16" s="317">
        <v>1</v>
      </c>
      <c r="AH16" s="317">
        <v>1</v>
      </c>
      <c r="AI16" s="318">
        <f>+IF($D16="Porcentaje",IF(AND(AF16&lt;&gt;"",AG16="",AH16=""),AF16,IF(AND(AF16&lt;&gt;"",AG16&lt;&gt;"",AH16=""),AG16,IF(AND(AF16&lt;&gt;"",AG16&lt;&gt;"",AH16&lt;&gt;""),AH16,0))),SUM(AF16:AH16))</f>
        <v>1</v>
      </c>
      <c r="AJ16" s="318">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v>
      </c>
    </row>
    <row r="17" spans="1:36" ht="96.75" customHeight="1" thickBot="1" x14ac:dyDescent="0.25">
      <c r="A17" s="319" t="s">
        <v>787</v>
      </c>
      <c r="B17" s="320" t="s">
        <v>788</v>
      </c>
      <c r="C17" s="275" t="s">
        <v>789</v>
      </c>
      <c r="D17" s="312" t="s">
        <v>158</v>
      </c>
      <c r="E17" s="313">
        <f>+AJ17</f>
        <v>1</v>
      </c>
      <c r="F17" s="314" t="s">
        <v>84</v>
      </c>
      <c r="G17" s="286" t="s">
        <v>790</v>
      </c>
      <c r="H17" s="316">
        <f>+W17</f>
        <v>0.25</v>
      </c>
      <c r="I17" s="316">
        <f>+AA17</f>
        <v>0.25</v>
      </c>
      <c r="J17" s="316">
        <f>+AE17</f>
        <v>0.25</v>
      </c>
      <c r="K17" s="316">
        <f>+AI17</f>
        <v>0.25</v>
      </c>
      <c r="L17" s="321">
        <v>723601.9543407415</v>
      </c>
      <c r="M17" s="226" t="s">
        <v>791</v>
      </c>
      <c r="N17" s="226" t="s">
        <v>782</v>
      </c>
      <c r="O17" s="275" t="s">
        <v>792</v>
      </c>
      <c r="P17" s="48"/>
      <c r="Q17" s="14"/>
      <c r="R17" s="312" t="s">
        <v>788</v>
      </c>
      <c r="S17" s="275" t="s">
        <v>789</v>
      </c>
      <c r="T17" s="317">
        <v>8.3500000000000005E-2</v>
      </c>
      <c r="U17" s="317">
        <v>8.3500000000000005E-2</v>
      </c>
      <c r="V17" s="317">
        <v>8.3000000000000004E-2</v>
      </c>
      <c r="W17" s="318">
        <f>+SUM(T17:V17)</f>
        <v>0.25</v>
      </c>
      <c r="X17" s="317">
        <v>8.3500000000000005E-2</v>
      </c>
      <c r="Y17" s="317">
        <v>8.3000000000000004E-2</v>
      </c>
      <c r="Z17" s="317">
        <v>8.3500000000000005E-2</v>
      </c>
      <c r="AA17" s="318">
        <f>+SUM(X17:Z17)</f>
        <v>0.25</v>
      </c>
      <c r="AB17" s="317">
        <v>8.3500000000000005E-2</v>
      </c>
      <c r="AC17" s="317">
        <v>8.3500000000000005E-2</v>
      </c>
      <c r="AD17" s="317">
        <v>8.3000000000000004E-2</v>
      </c>
      <c r="AE17" s="318">
        <f>+SUM(AB17:AD17)</f>
        <v>0.25</v>
      </c>
      <c r="AF17" s="317">
        <v>8.3500000000000005E-2</v>
      </c>
      <c r="AG17" s="317">
        <v>8.3500000000000005E-2</v>
      </c>
      <c r="AH17" s="317">
        <v>8.3000000000000004E-2</v>
      </c>
      <c r="AI17" s="318">
        <f>+SUM(AF17:AH17)</f>
        <v>0.25</v>
      </c>
      <c r="AJ17" s="318">
        <f>+W17+AA17+AE17+AI17</f>
        <v>1</v>
      </c>
    </row>
    <row r="18" spans="1:36" x14ac:dyDescent="0.2">
      <c r="E18" s="57"/>
      <c r="H18" s="57"/>
      <c r="I18" s="57"/>
      <c r="J18" s="57"/>
      <c r="K18" s="57"/>
      <c r="L18" s="57"/>
      <c r="T18" s="57"/>
      <c r="U18" s="57"/>
      <c r="V18" s="57"/>
      <c r="W18" s="57"/>
      <c r="X18" s="57"/>
      <c r="Y18" s="57"/>
      <c r="Z18" s="57"/>
      <c r="AA18" s="57"/>
      <c r="AB18" s="57"/>
      <c r="AC18" s="57"/>
      <c r="AD18" s="57"/>
      <c r="AE18" s="57"/>
      <c r="AF18" s="57"/>
      <c r="AG18" s="57"/>
      <c r="AH18" s="57"/>
      <c r="AI18" s="57"/>
      <c r="AJ18" s="57"/>
    </row>
    <row r="19" spans="1:36" x14ac:dyDescent="0.2">
      <c r="E19" s="57"/>
      <c r="H19" s="57"/>
      <c r="I19" s="57"/>
      <c r="J19" s="57"/>
      <c r="K19" s="57"/>
      <c r="L19" s="57"/>
      <c r="T19" s="57"/>
      <c r="U19" s="57"/>
      <c r="V19" s="57"/>
      <c r="W19" s="57"/>
      <c r="X19" s="57"/>
      <c r="Y19" s="57"/>
      <c r="Z19" s="57"/>
      <c r="AA19" s="57"/>
      <c r="AB19" s="57"/>
      <c r="AC19" s="57"/>
      <c r="AD19" s="57"/>
      <c r="AE19" s="57"/>
      <c r="AF19" s="57"/>
      <c r="AG19" s="57"/>
      <c r="AH19" s="57"/>
      <c r="AI19" s="57"/>
      <c r="AJ19" s="57"/>
    </row>
    <row r="20" spans="1:36" x14ac:dyDescent="0.2">
      <c r="E20" s="57"/>
      <c r="H20" s="57"/>
      <c r="I20" s="57"/>
      <c r="J20" s="57"/>
      <c r="K20" s="57"/>
      <c r="L20" s="57"/>
      <c r="T20" s="57"/>
      <c r="U20" s="57"/>
      <c r="V20" s="57"/>
      <c r="W20" s="57"/>
      <c r="X20" s="57"/>
      <c r="Y20" s="57"/>
      <c r="Z20" s="57"/>
      <c r="AA20" s="57"/>
      <c r="AB20" s="57"/>
      <c r="AC20" s="57"/>
      <c r="AD20" s="57"/>
      <c r="AE20" s="57"/>
      <c r="AF20" s="57"/>
      <c r="AG20" s="57"/>
      <c r="AH20" s="57"/>
      <c r="AI20" s="57"/>
      <c r="AJ20" s="57"/>
    </row>
    <row r="21" spans="1:36" x14ac:dyDescent="0.2">
      <c r="E21" s="57"/>
      <c r="H21" s="57"/>
      <c r="I21" s="57"/>
      <c r="J21" s="57"/>
      <c r="K21" s="57"/>
      <c r="L21" s="57"/>
      <c r="T21" s="57"/>
      <c r="U21" s="57"/>
      <c r="V21" s="57"/>
      <c r="W21" s="57"/>
      <c r="X21" s="57"/>
      <c r="Y21" s="57"/>
      <c r="Z21" s="57"/>
      <c r="AA21" s="57"/>
      <c r="AB21" s="57"/>
      <c r="AC21" s="57"/>
      <c r="AD21" s="57"/>
      <c r="AE21" s="57"/>
      <c r="AF21" s="57"/>
      <c r="AG21" s="57"/>
      <c r="AH21" s="57"/>
      <c r="AI21" s="57"/>
      <c r="AJ21" s="57"/>
    </row>
    <row r="22" spans="1:36" x14ac:dyDescent="0.2">
      <c r="E22" s="57"/>
      <c r="H22" s="57"/>
      <c r="I22" s="57"/>
      <c r="J22" s="57"/>
      <c r="K22" s="57"/>
      <c r="L22" s="57"/>
      <c r="T22" s="57"/>
      <c r="U22" s="57"/>
      <c r="V22" s="57"/>
      <c r="W22" s="57"/>
      <c r="X22" s="57"/>
      <c r="Y22" s="57"/>
      <c r="Z22" s="57"/>
      <c r="AA22" s="57"/>
      <c r="AB22" s="57"/>
      <c r="AC22" s="57"/>
      <c r="AD22" s="57"/>
      <c r="AE22" s="57"/>
      <c r="AF22" s="57"/>
      <c r="AG22" s="57"/>
      <c r="AH22" s="57"/>
      <c r="AI22" s="57"/>
      <c r="AJ22" s="57"/>
    </row>
    <row r="23" spans="1:36" x14ac:dyDescent="0.2">
      <c r="E23" s="57"/>
      <c r="H23" s="57"/>
      <c r="I23" s="57"/>
      <c r="J23" s="57"/>
      <c r="K23" s="57"/>
      <c r="L23" s="57"/>
      <c r="T23" s="57"/>
      <c r="U23" s="57"/>
      <c r="V23" s="57"/>
      <c r="W23" s="57"/>
      <c r="X23" s="57"/>
      <c r="Y23" s="57"/>
      <c r="Z23" s="57"/>
      <c r="AA23" s="57"/>
      <c r="AB23" s="57"/>
      <c r="AC23" s="57"/>
      <c r="AD23" s="57"/>
      <c r="AE23" s="57"/>
      <c r="AF23" s="57"/>
      <c r="AG23" s="57"/>
      <c r="AH23" s="57"/>
      <c r="AI23" s="57"/>
      <c r="AJ23" s="57"/>
    </row>
    <row r="24" spans="1:36" x14ac:dyDescent="0.2">
      <c r="E24" s="57"/>
      <c r="H24" s="57"/>
      <c r="I24" s="57"/>
      <c r="J24" s="57"/>
      <c r="K24" s="57"/>
      <c r="L24" s="57"/>
      <c r="T24" s="57"/>
      <c r="U24" s="57"/>
      <c r="V24" s="57"/>
      <c r="W24" s="57"/>
      <c r="X24" s="57"/>
      <c r="Y24" s="57"/>
      <c r="Z24" s="57"/>
      <c r="AA24" s="57"/>
      <c r="AB24" s="57"/>
      <c r="AC24" s="57"/>
      <c r="AD24" s="57"/>
      <c r="AE24" s="57"/>
      <c r="AF24" s="57"/>
      <c r="AG24" s="57"/>
      <c r="AH24" s="57"/>
      <c r="AI24" s="57"/>
      <c r="AJ24" s="57"/>
    </row>
    <row r="25" spans="1:36" x14ac:dyDescent="0.2">
      <c r="E25" s="57"/>
      <c r="H25" s="57"/>
      <c r="I25" s="57"/>
      <c r="J25" s="57"/>
      <c r="K25" s="57"/>
      <c r="L25" s="57"/>
      <c r="T25" s="57"/>
      <c r="U25" s="57"/>
      <c r="V25" s="57"/>
      <c r="W25" s="57"/>
      <c r="X25" s="57"/>
      <c r="Y25" s="57"/>
      <c r="Z25" s="57"/>
      <c r="AA25" s="57"/>
      <c r="AB25" s="57"/>
      <c r="AC25" s="57"/>
      <c r="AD25" s="57"/>
      <c r="AE25" s="57"/>
      <c r="AF25" s="57"/>
      <c r="AG25" s="57"/>
      <c r="AH25" s="57"/>
      <c r="AI25" s="57"/>
      <c r="AJ25" s="57"/>
    </row>
    <row r="26" spans="1:36" x14ac:dyDescent="0.2">
      <c r="E26" s="57"/>
      <c r="H26" s="57"/>
      <c r="I26" s="57"/>
      <c r="J26" s="57"/>
      <c r="K26" s="57"/>
      <c r="L26" s="57"/>
      <c r="T26" s="57"/>
      <c r="U26" s="57"/>
      <c r="V26" s="57"/>
      <c r="W26" s="57"/>
      <c r="X26" s="57"/>
      <c r="Y26" s="57"/>
      <c r="Z26" s="57"/>
      <c r="AA26" s="57"/>
      <c r="AB26" s="57"/>
      <c r="AC26" s="57"/>
      <c r="AD26" s="57"/>
      <c r="AE26" s="57"/>
      <c r="AF26" s="57"/>
      <c r="AG26" s="57"/>
      <c r="AH26" s="57"/>
      <c r="AI26" s="57"/>
      <c r="AJ26" s="57"/>
    </row>
    <row r="27" spans="1:36" x14ac:dyDescent="0.2">
      <c r="E27" s="57"/>
      <c r="H27" s="57"/>
      <c r="I27" s="57"/>
      <c r="J27" s="57"/>
      <c r="K27" s="57"/>
      <c r="L27" s="57"/>
      <c r="T27" s="57"/>
      <c r="U27" s="57"/>
      <c r="V27" s="57"/>
      <c r="W27" s="57"/>
      <c r="X27" s="57"/>
      <c r="Y27" s="57"/>
      <c r="Z27" s="57"/>
      <c r="AA27" s="57"/>
      <c r="AB27" s="57"/>
      <c r="AC27" s="57"/>
      <c r="AD27" s="57"/>
      <c r="AE27" s="57"/>
      <c r="AF27" s="57"/>
      <c r="AG27" s="57"/>
      <c r="AH27" s="57"/>
      <c r="AI27" s="57"/>
      <c r="AJ27" s="57"/>
    </row>
    <row r="28" spans="1:36" x14ac:dyDescent="0.2">
      <c r="E28" s="57"/>
      <c r="H28" s="57"/>
      <c r="I28" s="57"/>
      <c r="J28" s="57"/>
      <c r="K28" s="57"/>
      <c r="L28" s="57"/>
      <c r="T28" s="57"/>
      <c r="U28" s="57"/>
      <c r="V28" s="57"/>
      <c r="W28" s="57"/>
      <c r="X28" s="57"/>
      <c r="Y28" s="57"/>
      <c r="Z28" s="57"/>
      <c r="AA28" s="57"/>
      <c r="AB28" s="57"/>
      <c r="AC28" s="57"/>
      <c r="AD28" s="57"/>
      <c r="AE28" s="57"/>
      <c r="AF28" s="57"/>
      <c r="AG28" s="57"/>
      <c r="AH28" s="57"/>
      <c r="AI28" s="57"/>
      <c r="AJ28" s="57"/>
    </row>
  </sheetData>
  <mergeCells count="28">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T13:W13"/>
    <mergeCell ref="X13:AA13"/>
    <mergeCell ref="AB13:AE13"/>
    <mergeCell ref="A15:A16"/>
    <mergeCell ref="B15:B16"/>
    <mergeCell ref="L15:L16"/>
    <mergeCell ref="R15:R16"/>
    <mergeCell ref="O13:O14"/>
    <mergeCell ref="P13:P14"/>
    <mergeCell ref="R13:S13"/>
  </mergeCells>
  <dataValidations count="2">
    <dataValidation type="list" allowBlank="1" showInputMessage="1" showErrorMessage="1" sqref="D15:D17" xr:uid="{B9AC77A0-ED6B-404B-BB6E-11847F1541BB}">
      <formula1>"Unidad,Porcentaje,Monetario"</formula1>
    </dataValidation>
    <dataValidation type="list" allowBlank="1" showInputMessage="1" showErrorMessage="1" sqref="F15:F17" xr:uid="{4C573C85-D014-4323-BDEF-24A8A7BDBECF}">
      <formula1>"A,B,C"</formula1>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B9B2-E7EA-4328-98F1-6E1C295136D1}">
  <sheetPr codeName="Hoja2"/>
  <dimension ref="A1:N46"/>
  <sheetViews>
    <sheetView showGridLines="0" zoomScale="60" zoomScaleNormal="60" zoomScaleSheetLayoutView="80" zoomScalePageLayoutView="80" workbookViewId="0"/>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row>
    <row r="5" spans="1:12" x14ac:dyDescent="0.25">
      <c r="A5" s="4"/>
      <c r="B5" s="4"/>
      <c r="C5" s="4"/>
      <c r="D5" s="4"/>
      <c r="E5" s="4"/>
      <c r="F5" s="4"/>
      <c r="G5" s="4"/>
      <c r="H5" s="4"/>
      <c r="I5" s="4"/>
      <c r="J5" s="474"/>
      <c r="K5" s="474"/>
      <c r="L5" s="474"/>
    </row>
    <row r="6" spans="1:12" x14ac:dyDescent="0.25">
      <c r="A6" s="4"/>
      <c r="B6" s="4"/>
      <c r="C6" s="4"/>
      <c r="D6" s="4"/>
      <c r="E6" s="4"/>
      <c r="F6" s="4"/>
      <c r="G6" s="4"/>
      <c r="H6" s="4"/>
      <c r="I6" s="4"/>
      <c r="J6" s="474"/>
      <c r="K6" s="474"/>
      <c r="L6" s="474"/>
    </row>
    <row r="7" spans="1:12" ht="20.25" x14ac:dyDescent="0.25">
      <c r="A7" s="475" t="s">
        <v>1</v>
      </c>
      <c r="B7" s="475"/>
      <c r="C7" s="475"/>
      <c r="D7" s="475"/>
      <c r="E7" s="475"/>
      <c r="F7" s="475"/>
      <c r="G7" s="475"/>
      <c r="H7" s="475"/>
      <c r="I7" s="475"/>
    </row>
    <row r="8" spans="1:12" ht="20.25" x14ac:dyDescent="0.25">
      <c r="A8" s="476" t="s">
        <v>2</v>
      </c>
      <c r="B8" s="476"/>
      <c r="C8" s="476"/>
      <c r="D8" s="476"/>
      <c r="E8" s="476"/>
      <c r="F8" s="476"/>
      <c r="G8" s="476"/>
      <c r="H8" s="476"/>
      <c r="I8" s="476"/>
    </row>
    <row r="9" spans="1:12" ht="21" thickBot="1" x14ac:dyDescent="0.3">
      <c r="A9" s="477" t="s">
        <v>30</v>
      </c>
      <c r="B9" s="477"/>
      <c r="C9" s="477"/>
      <c r="D9" s="477"/>
      <c r="E9" s="477"/>
      <c r="F9" s="477"/>
      <c r="G9" s="477"/>
      <c r="H9" s="477"/>
      <c r="I9" s="477"/>
    </row>
    <row r="10" spans="1:12" ht="12.95" customHeight="1" thickBot="1" x14ac:dyDescent="0.3">
      <c r="A10" s="478" t="s">
        <v>3</v>
      </c>
      <c r="B10" s="478"/>
      <c r="C10" s="478"/>
      <c r="D10" s="478"/>
      <c r="E10" s="478"/>
      <c r="F10" s="478"/>
      <c r="G10" s="478"/>
      <c r="H10" s="478"/>
      <c r="I10" s="478"/>
    </row>
    <row r="11" spans="1:12" ht="12.95" customHeight="1" thickBot="1" x14ac:dyDescent="0.3">
      <c r="A11" s="478"/>
      <c r="B11" s="478"/>
      <c r="C11" s="478"/>
      <c r="D11" s="478"/>
      <c r="E11" s="478"/>
      <c r="F11" s="478"/>
      <c r="G11" s="478"/>
      <c r="H11" s="478"/>
      <c r="I11" s="478"/>
    </row>
    <row r="12" spans="1:12" ht="12.95" customHeight="1" thickBot="1" x14ac:dyDescent="0.3">
      <c r="A12" s="478"/>
      <c r="B12" s="478"/>
      <c r="C12" s="478"/>
      <c r="D12" s="478"/>
      <c r="E12" s="478"/>
      <c r="F12" s="478"/>
      <c r="G12" s="478"/>
      <c r="H12" s="478"/>
      <c r="I12" s="478"/>
    </row>
    <row r="13" spans="1:12" ht="20.100000000000001" customHeight="1" thickTop="1" thickBot="1" x14ac:dyDescent="0.3">
      <c r="A13" s="473" t="s">
        <v>4</v>
      </c>
      <c r="B13" s="473"/>
      <c r="C13" s="473"/>
      <c r="D13" s="473"/>
      <c r="E13" s="473"/>
      <c r="F13" s="473"/>
      <c r="G13" s="473"/>
      <c r="H13" s="473"/>
      <c r="I13" s="473"/>
    </row>
    <row r="14" spans="1:12" ht="20.100000000000001" customHeight="1" thickTop="1" thickBot="1" x14ac:dyDescent="0.3">
      <c r="A14" s="473"/>
      <c r="B14" s="473"/>
      <c r="C14" s="473"/>
      <c r="D14" s="473"/>
      <c r="E14" s="473"/>
      <c r="F14" s="473"/>
      <c r="G14" s="473"/>
      <c r="H14" s="473"/>
      <c r="I14" s="473"/>
    </row>
    <row r="15" spans="1:12" ht="28.5" customHeight="1" thickTop="1" thickBot="1" x14ac:dyDescent="0.3">
      <c r="A15" s="456" t="s">
        <v>5</v>
      </c>
      <c r="B15" s="456"/>
      <c r="C15" s="456"/>
      <c r="D15" s="467" t="s">
        <v>6</v>
      </c>
      <c r="E15" s="468"/>
      <c r="F15" s="469"/>
      <c r="G15" s="465" t="s">
        <v>7</v>
      </c>
      <c r="H15" s="465"/>
      <c r="I15" s="465"/>
    </row>
    <row r="16" spans="1:12" ht="16.5" thickTop="1" thickBot="1" x14ac:dyDescent="0.3">
      <c r="A16" s="456"/>
      <c r="B16" s="456"/>
      <c r="C16" s="456"/>
      <c r="D16" s="470"/>
      <c r="E16" s="471"/>
      <c r="F16" s="472"/>
      <c r="G16" s="465"/>
      <c r="H16" s="465"/>
      <c r="I16" s="465"/>
    </row>
    <row r="17" spans="1:14" ht="20.100000000000001" customHeight="1" thickTop="1" thickBot="1" x14ac:dyDescent="0.3">
      <c r="A17" s="456" t="s">
        <v>8</v>
      </c>
      <c r="B17" s="456"/>
      <c r="C17" s="456"/>
      <c r="D17" s="467" t="s">
        <v>9</v>
      </c>
      <c r="E17" s="468"/>
      <c r="F17" s="469"/>
      <c r="G17" s="465" t="s">
        <v>10</v>
      </c>
      <c r="H17" s="465"/>
      <c r="I17" s="465"/>
    </row>
    <row r="18" spans="1:14" ht="20.100000000000001" customHeight="1" thickTop="1" thickBot="1" x14ac:dyDescent="0.3">
      <c r="A18" s="456"/>
      <c r="B18" s="456"/>
      <c r="C18" s="456"/>
      <c r="D18" s="470"/>
      <c r="E18" s="471"/>
      <c r="F18" s="472"/>
      <c r="G18" s="465"/>
      <c r="H18" s="465"/>
      <c r="I18" s="465"/>
    </row>
    <row r="19" spans="1:14" ht="20.100000000000001" customHeight="1" thickTop="1" thickBot="1" x14ac:dyDescent="0.3">
      <c r="A19" s="456" t="s">
        <v>11</v>
      </c>
      <c r="B19" s="456"/>
      <c r="C19" s="456"/>
      <c r="D19" s="457" t="s">
        <v>12</v>
      </c>
      <c r="E19" s="457"/>
      <c r="F19" s="457"/>
      <c r="G19" s="465" t="s">
        <v>13</v>
      </c>
      <c r="H19" s="465"/>
      <c r="I19" s="465"/>
    </row>
    <row r="20" spans="1:14" ht="20.100000000000001" customHeight="1" thickTop="1" thickBot="1" x14ac:dyDescent="0.3">
      <c r="A20" s="456"/>
      <c r="B20" s="456"/>
      <c r="C20" s="456"/>
      <c r="D20" s="457"/>
      <c r="E20" s="457"/>
      <c r="F20" s="457"/>
      <c r="G20" s="465"/>
      <c r="H20" s="465"/>
      <c r="I20" s="465"/>
    </row>
    <row r="21" spans="1:14" ht="20.100000000000001" customHeight="1" thickTop="1" thickBot="1" x14ac:dyDescent="0.3">
      <c r="A21" s="456" t="s">
        <v>14</v>
      </c>
      <c r="B21" s="456"/>
      <c r="C21" s="456"/>
      <c r="D21" s="457" t="s">
        <v>31</v>
      </c>
      <c r="E21" s="457"/>
      <c r="F21" s="457"/>
      <c r="G21" s="466"/>
      <c r="H21" s="466"/>
      <c r="I21" s="466"/>
    </row>
    <row r="22" spans="1:14" ht="20.100000000000001" customHeight="1" thickTop="1" thickBot="1" x14ac:dyDescent="0.3">
      <c r="A22" s="456"/>
      <c r="B22" s="456"/>
      <c r="C22" s="456"/>
      <c r="D22" s="457"/>
      <c r="E22" s="457"/>
      <c r="F22" s="457"/>
      <c r="G22" s="466"/>
      <c r="H22" s="466"/>
      <c r="I22" s="466"/>
    </row>
    <row r="23" spans="1:14" ht="20.100000000000001" customHeight="1" thickTop="1" thickBot="1" x14ac:dyDescent="0.3">
      <c r="A23" s="456" t="s">
        <v>15</v>
      </c>
      <c r="B23" s="456"/>
      <c r="C23" s="456"/>
      <c r="D23" s="457" t="s">
        <v>16</v>
      </c>
      <c r="E23" s="457"/>
      <c r="F23" s="457"/>
      <c r="G23" s="458"/>
      <c r="H23" s="459"/>
      <c r="I23" s="460"/>
    </row>
    <row r="24" spans="1:14" ht="20.100000000000001" customHeight="1" thickTop="1" thickBot="1" x14ac:dyDescent="0.3">
      <c r="A24" s="456"/>
      <c r="B24" s="456"/>
      <c r="C24" s="456"/>
      <c r="D24" s="457"/>
      <c r="E24" s="457"/>
      <c r="F24" s="457"/>
      <c r="G24" s="461"/>
      <c r="H24" s="462"/>
      <c r="I24" s="463"/>
    </row>
    <row r="25" spans="1:14" ht="20.100000000000001" customHeight="1" thickTop="1" thickBot="1" x14ac:dyDescent="0.3">
      <c r="A25" s="456" t="s">
        <v>17</v>
      </c>
      <c r="B25" s="456"/>
      <c r="C25" s="456"/>
      <c r="D25" s="457" t="s">
        <v>18</v>
      </c>
      <c r="E25" s="457"/>
      <c r="F25" s="457"/>
      <c r="G25" s="457"/>
      <c r="H25" s="456"/>
      <c r="I25" s="464"/>
      <c r="K25" s="6"/>
    </row>
    <row r="26" spans="1:14" ht="20.100000000000001" customHeight="1" thickTop="1" thickBot="1" x14ac:dyDescent="0.3">
      <c r="A26" s="456"/>
      <c r="B26" s="456"/>
      <c r="C26" s="456"/>
      <c r="D26" s="457"/>
      <c r="E26" s="457"/>
      <c r="F26" s="457"/>
      <c r="G26" s="457"/>
      <c r="H26" s="456"/>
      <c r="I26" s="464"/>
    </row>
    <row r="27" spans="1:14" ht="20.100000000000001" customHeight="1" thickTop="1" thickBot="1" x14ac:dyDescent="0.3">
      <c r="A27" s="452" t="s">
        <v>19</v>
      </c>
      <c r="B27" s="452"/>
      <c r="C27" s="452"/>
      <c r="D27" s="453" t="s">
        <v>20</v>
      </c>
      <c r="E27" s="453"/>
      <c r="F27" s="453"/>
      <c r="G27" s="454"/>
      <c r="H27" s="454"/>
      <c r="I27" s="454"/>
    </row>
    <row r="28" spans="1:14" ht="36" customHeight="1" thickTop="1" x14ac:dyDescent="0.25">
      <c r="A28" s="452"/>
      <c r="B28" s="452"/>
      <c r="C28" s="452"/>
      <c r="D28" s="453"/>
      <c r="E28" s="453"/>
      <c r="F28" s="453"/>
      <c r="G28" s="454"/>
      <c r="H28" s="454"/>
      <c r="I28" s="454"/>
    </row>
    <row r="29" spans="1:14" ht="18" customHeight="1" x14ac:dyDescent="0.25">
      <c r="A29" s="455" t="s">
        <v>21</v>
      </c>
      <c r="B29" s="455"/>
      <c r="C29" s="455"/>
      <c r="D29" s="455"/>
      <c r="E29" s="455"/>
      <c r="F29" s="455"/>
      <c r="G29" s="455"/>
      <c r="H29" s="455"/>
      <c r="I29" s="455"/>
    </row>
    <row r="30" spans="1:14" ht="18" customHeight="1" thickBot="1" x14ac:dyDescent="0.3">
      <c r="A30" s="455"/>
      <c r="B30" s="455"/>
      <c r="C30" s="455"/>
      <c r="D30" s="455"/>
      <c r="E30" s="455"/>
      <c r="F30" s="455"/>
      <c r="G30" s="455"/>
      <c r="H30" s="455"/>
      <c r="I30" s="455"/>
    </row>
    <row r="31" spans="1:14" ht="15" customHeight="1" thickBot="1" x14ac:dyDescent="0.3">
      <c r="A31" s="428" t="s">
        <v>29</v>
      </c>
      <c r="B31" s="428"/>
      <c r="C31" s="428"/>
      <c r="D31" s="428"/>
      <c r="E31" s="7"/>
      <c r="F31" s="440" t="s">
        <v>921</v>
      </c>
      <c r="G31" s="440"/>
      <c r="H31" s="440"/>
      <c r="I31" s="440"/>
      <c r="K31" s="2"/>
      <c r="L31" s="2"/>
      <c r="M31" s="2"/>
      <c r="N31" s="2"/>
    </row>
    <row r="32" spans="1:14" ht="15" customHeight="1" thickBot="1" x14ac:dyDescent="0.3">
      <c r="A32" s="428"/>
      <c r="B32" s="428"/>
      <c r="C32" s="428"/>
      <c r="D32" s="428"/>
      <c r="E32" s="7"/>
      <c r="F32" s="440"/>
      <c r="G32" s="440"/>
      <c r="H32" s="440"/>
      <c r="I32" s="440"/>
      <c r="K32" s="2"/>
      <c r="L32" s="2"/>
      <c r="M32" s="2"/>
      <c r="N32" s="2"/>
    </row>
    <row r="33" spans="1:14" ht="15" customHeight="1" thickBot="1" x14ac:dyDescent="0.3">
      <c r="A33" s="428"/>
      <c r="B33" s="428"/>
      <c r="C33" s="428"/>
      <c r="D33" s="428"/>
      <c r="E33" s="7"/>
      <c r="F33" s="441"/>
      <c r="G33" s="441"/>
      <c r="H33" s="441"/>
      <c r="I33" s="441"/>
      <c r="K33" s="2"/>
      <c r="L33" s="2"/>
      <c r="M33" s="2"/>
      <c r="N33" s="2"/>
    </row>
    <row r="34" spans="1:14" ht="15" customHeight="1" thickBot="1" x14ac:dyDescent="0.3">
      <c r="A34" s="428" t="s">
        <v>794</v>
      </c>
      <c r="B34" s="428"/>
      <c r="C34" s="428"/>
      <c r="D34" s="428"/>
      <c r="E34" s="7"/>
      <c r="F34" s="429" t="s">
        <v>22</v>
      </c>
      <c r="G34" s="430"/>
      <c r="H34" s="430"/>
      <c r="I34" s="431"/>
    </row>
    <row r="35" spans="1:14" ht="15" customHeight="1" thickBot="1" x14ac:dyDescent="0.3">
      <c r="A35" s="428"/>
      <c r="B35" s="428"/>
      <c r="C35" s="428"/>
      <c r="D35" s="428"/>
      <c r="E35" s="7"/>
      <c r="F35" s="432"/>
      <c r="G35" s="433"/>
      <c r="H35" s="433"/>
      <c r="I35" s="434"/>
    </row>
    <row r="36" spans="1:14" ht="15" customHeight="1" thickBot="1" x14ac:dyDescent="0.3">
      <c r="A36" s="428"/>
      <c r="B36" s="428"/>
      <c r="C36" s="428"/>
      <c r="D36" s="428"/>
      <c r="E36" s="7"/>
      <c r="F36" s="435"/>
      <c r="G36" s="436"/>
      <c r="H36" s="436"/>
      <c r="I36" s="437"/>
    </row>
    <row r="37" spans="1:14" ht="15" customHeight="1" thickBot="1" x14ac:dyDescent="0.3">
      <c r="A37" s="438" t="s">
        <v>23</v>
      </c>
      <c r="B37" s="428"/>
      <c r="C37" s="428"/>
      <c r="D37" s="428"/>
      <c r="E37" s="7"/>
      <c r="F37" s="439" t="s">
        <v>922</v>
      </c>
      <c r="G37" s="440"/>
      <c r="H37" s="440"/>
      <c r="I37" s="440"/>
    </row>
    <row r="38" spans="1:14" ht="15" customHeight="1" thickBot="1" x14ac:dyDescent="0.3">
      <c r="A38" s="428"/>
      <c r="B38" s="428"/>
      <c r="C38" s="428"/>
      <c r="D38" s="428"/>
      <c r="E38" s="7"/>
      <c r="F38" s="440"/>
      <c r="G38" s="440"/>
      <c r="H38" s="440"/>
      <c r="I38" s="440"/>
    </row>
    <row r="39" spans="1:14" ht="15" customHeight="1" thickBot="1" x14ac:dyDescent="0.3">
      <c r="A39" s="428"/>
      <c r="B39" s="428"/>
      <c r="C39" s="428"/>
      <c r="D39" s="428"/>
      <c r="E39" s="7"/>
      <c r="F39" s="441"/>
      <c r="G39" s="441"/>
      <c r="H39" s="441"/>
      <c r="I39" s="441"/>
    </row>
    <row r="40" spans="1:14" ht="2.25" customHeight="1" thickBot="1" x14ac:dyDescent="0.3">
      <c r="A40" s="442"/>
      <c r="B40" s="442"/>
      <c r="C40" s="442"/>
      <c r="D40" s="442"/>
      <c r="E40" s="7"/>
      <c r="F40" s="443"/>
      <c r="G40" s="444"/>
      <c r="H40" s="444"/>
      <c r="I40" s="445"/>
    </row>
    <row r="41" spans="1:14" ht="15" hidden="1" customHeight="1" thickBot="1" x14ac:dyDescent="0.3">
      <c r="A41" s="442"/>
      <c r="B41" s="442"/>
      <c r="C41" s="442"/>
      <c r="D41" s="442"/>
      <c r="E41" s="7"/>
      <c r="F41" s="446"/>
      <c r="G41" s="447"/>
      <c r="H41" s="447"/>
      <c r="I41" s="448"/>
    </row>
    <row r="42" spans="1:14" ht="15.75" hidden="1" customHeight="1" thickBot="1" x14ac:dyDescent="0.3">
      <c r="A42" s="442"/>
      <c r="B42" s="442"/>
      <c r="C42" s="442"/>
      <c r="D42" s="442"/>
      <c r="E42" s="8"/>
      <c r="F42" s="449"/>
      <c r="G42" s="450"/>
      <c r="H42" s="450"/>
      <c r="I42" s="451"/>
    </row>
    <row r="43" spans="1:14" ht="21" customHeight="1" thickBot="1" x14ac:dyDescent="0.3">
      <c r="A43" s="415" t="s">
        <v>24</v>
      </c>
      <c r="B43" s="416"/>
      <c r="C43" s="416"/>
      <c r="D43" s="416"/>
      <c r="E43" s="416"/>
      <c r="F43" s="416"/>
      <c r="G43" s="416"/>
      <c r="H43" s="416"/>
      <c r="I43" s="417"/>
    </row>
    <row r="44" spans="1:14" ht="163.5" customHeight="1" thickBot="1" x14ac:dyDescent="0.3">
      <c r="A44" s="418" t="s">
        <v>25</v>
      </c>
      <c r="B44" s="418"/>
      <c r="C44" s="418"/>
      <c r="D44" s="418"/>
      <c r="E44" s="419" t="s">
        <v>26</v>
      </c>
      <c r="F44" s="420"/>
      <c r="G44" s="420"/>
      <c r="H44" s="420"/>
      <c r="I44" s="421"/>
    </row>
    <row r="45" spans="1:14" ht="155.1" customHeight="1" thickBot="1" x14ac:dyDescent="0.3">
      <c r="A45" s="418" t="s">
        <v>27</v>
      </c>
      <c r="B45" s="418"/>
      <c r="C45" s="418"/>
      <c r="D45" s="418"/>
      <c r="E45" s="422"/>
      <c r="F45" s="423"/>
      <c r="G45" s="423"/>
      <c r="H45" s="423"/>
      <c r="I45" s="424"/>
    </row>
    <row r="46" spans="1:14" ht="155.1" customHeight="1" thickBot="1" x14ac:dyDescent="0.3">
      <c r="A46" s="418" t="s">
        <v>28</v>
      </c>
      <c r="B46" s="418"/>
      <c r="C46" s="418"/>
      <c r="D46" s="418"/>
      <c r="E46" s="425"/>
      <c r="F46" s="426"/>
      <c r="G46" s="426"/>
      <c r="H46" s="426"/>
      <c r="I46" s="427"/>
    </row>
  </sheetData>
  <sheetProtection selectLockedCells="1" selectUnlockedCells="1"/>
  <mergeCells count="41">
    <mergeCell ref="A13:I14"/>
    <mergeCell ref="J5:L6"/>
    <mergeCell ref="A7:I7"/>
    <mergeCell ref="A8:I8"/>
    <mergeCell ref="A9:I9"/>
    <mergeCell ref="A10:I12"/>
    <mergeCell ref="A15:C16"/>
    <mergeCell ref="D15:F16"/>
    <mergeCell ref="G15:I16"/>
    <mergeCell ref="A17:C18"/>
    <mergeCell ref="D17:F18"/>
    <mergeCell ref="G17:I18"/>
    <mergeCell ref="A19:C20"/>
    <mergeCell ref="D19:F20"/>
    <mergeCell ref="G19:I20"/>
    <mergeCell ref="A21:C22"/>
    <mergeCell ref="D21:F22"/>
    <mergeCell ref="G21:I22"/>
    <mergeCell ref="A23:C24"/>
    <mergeCell ref="D23:F24"/>
    <mergeCell ref="G23:I24"/>
    <mergeCell ref="A25:C26"/>
    <mergeCell ref="D25:F26"/>
    <mergeCell ref="G25:I26"/>
    <mergeCell ref="A27:C28"/>
    <mergeCell ref="D27:F28"/>
    <mergeCell ref="G27:I28"/>
    <mergeCell ref="A29:I30"/>
    <mergeCell ref="A31:D33"/>
    <mergeCell ref="F31:I33"/>
    <mergeCell ref="A34:D36"/>
    <mergeCell ref="F34:I36"/>
    <mergeCell ref="A37:D39"/>
    <mergeCell ref="F37:I39"/>
    <mergeCell ref="A40:D42"/>
    <mergeCell ref="F40:I42"/>
    <mergeCell ref="A43:I43"/>
    <mergeCell ref="A44:D44"/>
    <mergeCell ref="E44:I46"/>
    <mergeCell ref="A45:D45"/>
    <mergeCell ref="A46:D46"/>
  </mergeCells>
  <printOptions horizontalCentered="1"/>
  <pageMargins left="0.25" right="0.25" top="0.75" bottom="0.75" header="0.3" footer="0.3"/>
  <pageSetup paperSize="5" scale="77" firstPageNumber="0" fitToWidth="0" fitToHeight="2" orientation="landscape" r:id="rId1"/>
  <headerFooter alignWithMargins="0"/>
  <rowBreaks count="1" manualBreakCount="1">
    <brk id="28"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59681-1578-4B23-8E54-03C2834468A2}">
  <sheetPr codeName="Hoja3"/>
  <dimension ref="A1:AMJ17"/>
  <sheetViews>
    <sheetView showGridLines="0" zoomScale="80" zoomScaleNormal="80" workbookViewId="0"/>
  </sheetViews>
  <sheetFormatPr baseColWidth="10" defaultColWidth="11.42578125" defaultRowHeight="15" x14ac:dyDescent="0.25"/>
  <cols>
    <col min="1" max="1" width="66" style="1" customWidth="1"/>
    <col min="2" max="1024" width="12.28515625" style="1" customWidth="1"/>
    <col min="1025" max="1025" width="12.5703125" style="2" customWidth="1"/>
    <col min="1026" max="16384" width="11.42578125" style="2"/>
  </cols>
  <sheetData>
    <row r="1" spans="1:1024" ht="26.25" x14ac:dyDescent="0.4">
      <c r="A1" s="410" t="s">
        <v>947</v>
      </c>
    </row>
    <row r="2" spans="1:1024" ht="15" customHeight="1" x14ac:dyDescent="0.4">
      <c r="A2" s="410"/>
    </row>
    <row r="3" spans="1:1024" ht="18.75" x14ac:dyDescent="0.3">
      <c r="A3" s="411" t="s">
        <v>948</v>
      </c>
    </row>
    <row r="4" spans="1:1024" x14ac:dyDescent="0.25">
      <c r="A4" s="412"/>
      <c r="AMJ4" s="2"/>
    </row>
    <row r="5" spans="1:1024" x14ac:dyDescent="0.25">
      <c r="A5" s="413"/>
      <c r="AMJ5" s="2"/>
    </row>
    <row r="6" spans="1:1024" x14ac:dyDescent="0.25">
      <c r="A6" s="413"/>
      <c r="AMJ6" s="2"/>
    </row>
    <row r="7" spans="1:1024" x14ac:dyDescent="0.25">
      <c r="A7" s="413"/>
      <c r="AMJ7" s="2"/>
    </row>
    <row r="8" spans="1:1024" x14ac:dyDescent="0.25">
      <c r="A8" s="413"/>
      <c r="AMJ8" s="2"/>
    </row>
    <row r="9" spans="1:1024" x14ac:dyDescent="0.25">
      <c r="A9" s="412"/>
      <c r="AMJ9" s="2"/>
    </row>
    <row r="10" spans="1:1024" x14ac:dyDescent="0.25">
      <c r="A10" s="413"/>
      <c r="AMJ10" s="2"/>
    </row>
    <row r="11" spans="1:1024" x14ac:dyDescent="0.25">
      <c r="A11" s="413"/>
      <c r="AMJ11" s="2"/>
    </row>
    <row r="12" spans="1:1024" x14ac:dyDescent="0.25">
      <c r="A12" s="413"/>
      <c r="AMJ12" s="2"/>
    </row>
    <row r="13" spans="1:1024" x14ac:dyDescent="0.25">
      <c r="A13" s="413"/>
      <c r="AMJ13" s="2"/>
    </row>
    <row r="14" spans="1:1024" x14ac:dyDescent="0.25">
      <c r="A14" s="413"/>
      <c r="AMJ14" s="2"/>
    </row>
    <row r="15" spans="1:1024" x14ac:dyDescent="0.25">
      <c r="A15" s="413"/>
      <c r="AMJ15" s="2"/>
    </row>
    <row r="16" spans="1:1024" x14ac:dyDescent="0.25">
      <c r="A16" s="413"/>
      <c r="AMJ16" s="2"/>
    </row>
    <row r="17" spans="1:1024" x14ac:dyDescent="0.25">
      <c r="A17" s="413"/>
      <c r="AMJ17" s="2"/>
    </row>
  </sheetData>
  <pageMargins left="0.25" right="0.25" top="0.75" bottom="0.75" header="0.3" footer="0.3"/>
  <pageSetup paperSize="5" scale="115" fitToWidth="0"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6CFDE-61EB-4B6D-80BB-3552068ED16D}">
  <sheetPr codeName="Hoja4">
    <pageSetUpPr fitToPage="1"/>
  </sheetPr>
  <dimension ref="A1:AMJ40"/>
  <sheetViews>
    <sheetView showGridLines="0" zoomScale="60" zoomScaleNormal="60" zoomScaleSheetLayoutView="20" workbookViewId="0"/>
  </sheetViews>
  <sheetFormatPr baseColWidth="10" defaultColWidth="12.5703125" defaultRowHeight="15" x14ac:dyDescent="0.2"/>
  <cols>
    <col min="1" max="1" width="29.28515625" style="10" customWidth="1"/>
    <col min="2" max="2" width="40.42578125" style="10" customWidth="1"/>
    <col min="3" max="4" width="29.28515625" style="10" customWidth="1"/>
    <col min="5" max="6" width="22" style="10" customWidth="1"/>
    <col min="7" max="7" width="43" style="10" customWidth="1"/>
    <col min="8" max="11" width="17.85546875" style="10" customWidth="1"/>
    <col min="12" max="12" width="25.5703125" style="10" bestFit="1" customWidth="1"/>
    <col min="13" max="13" width="25.28515625" style="10" customWidth="1"/>
    <col min="14" max="14" width="31.140625" style="10" customWidth="1"/>
    <col min="15" max="16" width="36.28515625" style="10" customWidth="1"/>
    <col min="17" max="17" width="12.140625" style="2" customWidth="1"/>
    <col min="18" max="18" width="27.28515625" style="10" customWidth="1"/>
    <col min="19" max="19" width="28.5703125" style="10" customWidth="1"/>
    <col min="20" max="29" width="13.5703125" style="10" customWidth="1"/>
    <col min="30" max="30" width="14.140625" style="10" customWidth="1"/>
    <col min="31" max="31" width="15.7109375" style="10" customWidth="1"/>
    <col min="32" max="33" width="13.5703125" style="10" customWidth="1"/>
    <col min="34" max="34" width="15.7109375" style="10" customWidth="1"/>
    <col min="35" max="37" width="13.5703125" style="10" customWidth="1"/>
    <col min="38" max="1024" width="12.140625" style="10" customWidth="1"/>
    <col min="1025" max="1025" width="12.5703125" style="2" customWidth="1"/>
    <col min="1026" max="16384" width="12.5703125" style="2"/>
  </cols>
  <sheetData>
    <row r="1" spans="1:1024" ht="44.1" customHeight="1" x14ac:dyDescent="0.2">
      <c r="A1" s="9"/>
      <c r="B1" s="9"/>
      <c r="C1" s="9"/>
      <c r="D1" s="9"/>
      <c r="E1" s="9"/>
      <c r="F1" s="9"/>
      <c r="G1" s="9"/>
      <c r="H1" s="9"/>
      <c r="I1" s="9"/>
      <c r="J1" s="9"/>
      <c r="K1" s="9"/>
      <c r="L1" s="9"/>
      <c r="M1" s="9"/>
      <c r="N1" s="9"/>
      <c r="O1" s="9"/>
      <c r="P1" s="9"/>
    </row>
    <row r="2" spans="1:1024" ht="44.1" customHeight="1" x14ac:dyDescent="0.2">
      <c r="A2" s="9"/>
      <c r="B2" s="9"/>
      <c r="C2" s="9"/>
      <c r="D2" s="9"/>
      <c r="E2" s="9"/>
      <c r="F2" s="9"/>
      <c r="G2" s="9"/>
      <c r="H2" s="9"/>
      <c r="I2" s="9"/>
      <c r="J2" s="9"/>
      <c r="K2" s="9"/>
      <c r="L2" s="9"/>
      <c r="M2" s="9"/>
      <c r="N2" s="9"/>
      <c r="O2" s="9"/>
      <c r="P2" s="9"/>
    </row>
    <row r="3" spans="1:1024" ht="44.1" customHeight="1" x14ac:dyDescent="0.2">
      <c r="A3" s="9"/>
      <c r="B3" s="9"/>
      <c r="C3" s="9"/>
      <c r="D3" s="9"/>
      <c r="E3" s="9"/>
      <c r="F3" s="9"/>
      <c r="G3" s="9"/>
      <c r="H3" s="9"/>
      <c r="I3" s="9"/>
      <c r="J3" s="9"/>
      <c r="K3" s="9"/>
      <c r="L3" s="9"/>
      <c r="M3" s="9"/>
      <c r="N3" s="9"/>
      <c r="O3" s="9"/>
      <c r="P3" s="9"/>
    </row>
    <row r="4" spans="1:1024" ht="44.1" customHeight="1" thickBot="1" x14ac:dyDescent="0.25">
      <c r="A4" s="9"/>
      <c r="B4" s="9"/>
      <c r="C4" s="9"/>
      <c r="D4" s="9"/>
      <c r="E4" s="9"/>
      <c r="F4" s="9"/>
      <c r="G4" s="9"/>
      <c r="H4" s="9"/>
      <c r="I4" s="9"/>
      <c r="J4" s="9"/>
      <c r="K4" s="9"/>
      <c r="L4" s="9"/>
      <c r="M4" s="9"/>
      <c r="N4" s="9"/>
      <c r="O4" s="9"/>
      <c r="P4" s="9"/>
    </row>
    <row r="5" spans="1:1024" s="11" customFormat="1" ht="44.1" customHeight="1" thickBot="1" x14ac:dyDescent="0.25">
      <c r="A5" s="518" t="s">
        <v>32</v>
      </c>
      <c r="B5" s="519"/>
      <c r="C5" s="519"/>
      <c r="D5" s="519"/>
      <c r="E5" s="520"/>
      <c r="F5" s="519"/>
      <c r="G5" s="519"/>
      <c r="H5" s="520"/>
      <c r="I5" s="520"/>
      <c r="J5" s="520"/>
      <c r="K5" s="520"/>
      <c r="L5" s="520"/>
      <c r="M5" s="519"/>
      <c r="N5" s="519"/>
      <c r="O5" s="519"/>
      <c r="P5" s="521"/>
      <c r="Q5" s="2"/>
    </row>
    <row r="6" spans="1:1024" s="11" customFormat="1" ht="135" customHeight="1" thickBot="1" x14ac:dyDescent="0.25">
      <c r="A6" s="522" t="s">
        <v>33</v>
      </c>
      <c r="B6" s="522"/>
      <c r="C6" s="522"/>
      <c r="D6" s="522"/>
      <c r="E6" s="523"/>
      <c r="F6" s="522" t="s">
        <v>34</v>
      </c>
      <c r="G6" s="522"/>
      <c r="H6" s="523"/>
      <c r="I6" s="523"/>
      <c r="J6" s="523"/>
      <c r="K6" s="524" t="s">
        <v>35</v>
      </c>
      <c r="L6" s="525"/>
      <c r="M6" s="526"/>
      <c r="N6" s="526"/>
      <c r="O6" s="526"/>
      <c r="P6" s="527"/>
      <c r="Q6" s="2"/>
    </row>
    <row r="7" spans="1:1024" ht="27" thickBot="1" x14ac:dyDescent="0.25">
      <c r="A7" s="528" t="s">
        <v>36</v>
      </c>
      <c r="B7" s="529"/>
      <c r="C7" s="529"/>
      <c r="D7" s="529"/>
      <c r="E7" s="530"/>
      <c r="F7" s="529"/>
      <c r="G7" s="529"/>
      <c r="H7" s="530"/>
      <c r="I7" s="530"/>
      <c r="J7" s="530"/>
      <c r="K7" s="530"/>
      <c r="L7" s="530"/>
      <c r="M7" s="529"/>
      <c r="N7" s="529"/>
      <c r="O7" s="529"/>
      <c r="P7" s="531"/>
    </row>
    <row r="8" spans="1:1024" s="12" customFormat="1" ht="23.25" customHeight="1" x14ac:dyDescent="0.2">
      <c r="A8" s="514" t="s">
        <v>37</v>
      </c>
      <c r="B8" s="515"/>
      <c r="C8" s="515"/>
      <c r="D8" s="515"/>
      <c r="E8" s="516"/>
      <c r="F8" s="515"/>
      <c r="G8" s="515"/>
      <c r="H8" s="516"/>
      <c r="I8" s="516"/>
      <c r="J8" s="516"/>
      <c r="K8" s="516"/>
      <c r="L8" s="516"/>
      <c r="M8" s="515"/>
      <c r="N8" s="515"/>
      <c r="O8" s="515"/>
      <c r="P8" s="517"/>
      <c r="Q8" s="2"/>
    </row>
    <row r="9" spans="1:1024" s="12" customFormat="1" ht="20.100000000000001" customHeight="1" x14ac:dyDescent="0.2">
      <c r="A9" s="489" t="s">
        <v>38</v>
      </c>
      <c r="B9" s="490"/>
      <c r="C9" s="490"/>
      <c r="D9" s="490"/>
      <c r="E9" s="491"/>
      <c r="F9" s="490"/>
      <c r="G9" s="490"/>
      <c r="H9" s="491"/>
      <c r="I9" s="491"/>
      <c r="J9" s="491"/>
      <c r="K9" s="491"/>
      <c r="L9" s="491"/>
      <c r="M9" s="490"/>
      <c r="N9" s="490"/>
      <c r="O9" s="490"/>
      <c r="P9" s="492"/>
      <c r="Q9" s="2"/>
    </row>
    <row r="10" spans="1:1024" s="12" customFormat="1" ht="20.100000000000001" customHeight="1" thickBot="1" x14ac:dyDescent="0.25">
      <c r="A10" s="489"/>
      <c r="B10" s="490"/>
      <c r="C10" s="490"/>
      <c r="D10" s="490"/>
      <c r="E10" s="491"/>
      <c r="F10" s="490"/>
      <c r="G10" s="490"/>
      <c r="H10" s="491"/>
      <c r="I10" s="491"/>
      <c r="J10" s="491"/>
      <c r="K10" s="491"/>
      <c r="L10" s="491"/>
      <c r="M10" s="490"/>
      <c r="N10" s="490"/>
      <c r="O10" s="490"/>
      <c r="P10" s="492"/>
      <c r="Q10" s="2"/>
    </row>
    <row r="11" spans="1:1024" s="12" customFormat="1" ht="14.45" customHeight="1" x14ac:dyDescent="0.2">
      <c r="A11" s="493" t="s">
        <v>39</v>
      </c>
      <c r="B11" s="494"/>
      <c r="C11" s="494"/>
      <c r="D11" s="494"/>
      <c r="E11" s="495"/>
      <c r="F11" s="494"/>
      <c r="G11" s="494"/>
      <c r="H11" s="495"/>
      <c r="I11" s="495"/>
      <c r="J11" s="495"/>
      <c r="K11" s="495"/>
      <c r="L11" s="495"/>
      <c r="M11" s="494"/>
      <c r="N11" s="494"/>
      <c r="O11" s="494"/>
      <c r="P11" s="496"/>
      <c r="Q11" s="2"/>
      <c r="R11" s="501" t="s">
        <v>40</v>
      </c>
      <c r="S11" s="502"/>
      <c r="T11" s="503"/>
      <c r="U11" s="503"/>
      <c r="V11" s="503"/>
      <c r="W11" s="503"/>
      <c r="X11" s="503"/>
      <c r="Y11" s="503"/>
      <c r="Z11" s="503"/>
      <c r="AA11" s="503"/>
      <c r="AB11" s="503"/>
      <c r="AC11" s="503"/>
      <c r="AD11" s="503"/>
      <c r="AE11" s="503"/>
      <c r="AF11" s="503"/>
      <c r="AG11" s="503"/>
      <c r="AH11" s="503"/>
      <c r="AI11" s="503"/>
      <c r="AJ11" s="504"/>
      <c r="AK11" s="13"/>
    </row>
    <row r="12" spans="1:1024" s="12" customFormat="1" ht="15" customHeight="1" thickBot="1" x14ac:dyDescent="0.25">
      <c r="A12" s="497"/>
      <c r="B12" s="498"/>
      <c r="C12" s="498"/>
      <c r="D12" s="498"/>
      <c r="E12" s="499"/>
      <c r="F12" s="498"/>
      <c r="G12" s="498"/>
      <c r="H12" s="499"/>
      <c r="I12" s="499"/>
      <c r="J12" s="499"/>
      <c r="K12" s="499"/>
      <c r="L12" s="499"/>
      <c r="M12" s="498"/>
      <c r="N12" s="498"/>
      <c r="O12" s="498"/>
      <c r="P12" s="500"/>
      <c r="Q12" s="2"/>
      <c r="R12" s="505"/>
      <c r="S12" s="506"/>
      <c r="T12" s="507"/>
      <c r="U12" s="507"/>
      <c r="V12" s="507"/>
      <c r="W12" s="507"/>
      <c r="X12" s="507"/>
      <c r="Y12" s="507"/>
      <c r="Z12" s="507"/>
      <c r="AA12" s="507"/>
      <c r="AB12" s="507"/>
      <c r="AC12" s="507"/>
      <c r="AD12" s="507"/>
      <c r="AE12" s="507"/>
      <c r="AF12" s="507"/>
      <c r="AG12" s="507"/>
      <c r="AH12" s="507"/>
      <c r="AI12" s="507"/>
      <c r="AJ12" s="508"/>
      <c r="AK12" s="13"/>
    </row>
    <row r="13" spans="1:1024" ht="47.25" customHeight="1" thickBot="1" x14ac:dyDescent="0.25">
      <c r="A13" s="487" t="s">
        <v>41</v>
      </c>
      <c r="B13" s="487" t="s">
        <v>42</v>
      </c>
      <c r="C13" s="487"/>
      <c r="D13" s="487"/>
      <c r="E13" s="510"/>
      <c r="F13" s="487"/>
      <c r="G13" s="487" t="s">
        <v>43</v>
      </c>
      <c r="H13" s="510" t="s">
        <v>44</v>
      </c>
      <c r="I13" s="510"/>
      <c r="J13" s="510"/>
      <c r="K13" s="510"/>
      <c r="L13" s="511" t="s">
        <v>45</v>
      </c>
      <c r="M13" s="487" t="s">
        <v>46</v>
      </c>
      <c r="N13" s="487" t="s">
        <v>47</v>
      </c>
      <c r="O13" s="487" t="s">
        <v>48</v>
      </c>
      <c r="P13" s="509" t="s">
        <v>49</v>
      </c>
      <c r="Q13" s="14"/>
      <c r="R13" s="513" t="s">
        <v>42</v>
      </c>
      <c r="S13" s="513"/>
      <c r="T13" s="479" t="s">
        <v>50</v>
      </c>
      <c r="U13" s="479"/>
      <c r="V13" s="479"/>
      <c r="W13" s="479"/>
      <c r="X13" s="479" t="s">
        <v>51</v>
      </c>
      <c r="Y13" s="479"/>
      <c r="Z13" s="479"/>
      <c r="AA13" s="479"/>
      <c r="AB13" s="479" t="s">
        <v>52</v>
      </c>
      <c r="AC13" s="479"/>
      <c r="AD13" s="479"/>
      <c r="AE13" s="479"/>
      <c r="AF13" s="479" t="s">
        <v>53</v>
      </c>
      <c r="AG13" s="479"/>
      <c r="AH13" s="479"/>
      <c r="AI13" s="479"/>
      <c r="AJ13" s="512" t="s">
        <v>54</v>
      </c>
      <c r="AK13" s="9"/>
      <c r="AL13" s="9"/>
      <c r="AM13" s="9"/>
      <c r="AN13" s="9"/>
      <c r="AO13" s="9"/>
      <c r="AP13" s="9"/>
      <c r="AQ13" s="9"/>
      <c r="AR13" s="9"/>
      <c r="AS13" s="9"/>
      <c r="AT13" s="9"/>
      <c r="AU13" s="9"/>
      <c r="AMJ13" s="2"/>
    </row>
    <row r="14" spans="1:1024" s="12" customFormat="1" ht="63" customHeight="1" thickBot="1" x14ac:dyDescent="0.25">
      <c r="A14" s="509"/>
      <c r="B14" s="15" t="s">
        <v>55</v>
      </c>
      <c r="C14" s="15" t="s">
        <v>56</v>
      </c>
      <c r="D14" s="15" t="s">
        <v>57</v>
      </c>
      <c r="E14" s="16" t="s">
        <v>58</v>
      </c>
      <c r="F14" s="15" t="s">
        <v>59</v>
      </c>
      <c r="G14" s="488"/>
      <c r="H14" s="16" t="s">
        <v>60</v>
      </c>
      <c r="I14" s="16" t="s">
        <v>61</v>
      </c>
      <c r="J14" s="16" t="s">
        <v>62</v>
      </c>
      <c r="K14" s="16" t="s">
        <v>63</v>
      </c>
      <c r="L14" s="510"/>
      <c r="M14" s="488"/>
      <c r="N14" s="488"/>
      <c r="O14" s="488"/>
      <c r="P14" s="487"/>
      <c r="Q14" s="14"/>
      <c r="R14" s="15" t="s">
        <v>55</v>
      </c>
      <c r="S14" s="15" t="s">
        <v>56</v>
      </c>
      <c r="T14" s="17" t="s">
        <v>64</v>
      </c>
      <c r="U14" s="17" t="s">
        <v>65</v>
      </c>
      <c r="V14" s="17" t="s">
        <v>66</v>
      </c>
      <c r="W14" s="16" t="s">
        <v>67</v>
      </c>
      <c r="X14" s="17" t="s">
        <v>68</v>
      </c>
      <c r="Y14" s="17" t="s">
        <v>69</v>
      </c>
      <c r="Z14" s="17" t="s">
        <v>70</v>
      </c>
      <c r="AA14" s="16" t="s">
        <v>71</v>
      </c>
      <c r="AB14" s="17" t="s">
        <v>72</v>
      </c>
      <c r="AC14" s="17" t="s">
        <v>73</v>
      </c>
      <c r="AD14" s="17" t="s">
        <v>74</v>
      </c>
      <c r="AE14" s="16" t="s">
        <v>75</v>
      </c>
      <c r="AF14" s="17" t="s">
        <v>76</v>
      </c>
      <c r="AG14" s="17" t="s">
        <v>77</v>
      </c>
      <c r="AH14" s="17" t="s">
        <v>78</v>
      </c>
      <c r="AI14" s="16" t="s">
        <v>79</v>
      </c>
      <c r="AJ14" s="512"/>
      <c r="AK14" s="18"/>
      <c r="AL14" s="18"/>
      <c r="AM14" s="18"/>
      <c r="AN14" s="18"/>
      <c r="AO14" s="18"/>
      <c r="AP14" s="18"/>
      <c r="AQ14" s="18"/>
      <c r="AR14" s="18"/>
      <c r="AS14" s="18"/>
      <c r="AT14" s="18"/>
      <c r="AU14" s="18"/>
    </row>
    <row r="15" spans="1:1024" s="12" customFormat="1" ht="164.25" customHeight="1" thickBot="1" x14ac:dyDescent="0.25">
      <c r="A15" s="19" t="s">
        <v>80</v>
      </c>
      <c r="B15" s="20" t="s">
        <v>81</v>
      </c>
      <c r="C15" s="20" t="s">
        <v>82</v>
      </c>
      <c r="D15" s="21" t="s">
        <v>83</v>
      </c>
      <c r="E15" s="22">
        <f t="shared" ref="E15:E33" si="0">+AJ15</f>
        <v>250</v>
      </c>
      <c r="F15" s="23" t="s">
        <v>84</v>
      </c>
      <c r="G15" s="19" t="s">
        <v>85</v>
      </c>
      <c r="H15" s="22">
        <f t="shared" ref="H15:H29" si="1">+W15</f>
        <v>60</v>
      </c>
      <c r="I15" s="22">
        <f t="shared" ref="I15:I29" si="2">+AA15</f>
        <v>60</v>
      </c>
      <c r="J15" s="22">
        <f t="shared" ref="J15:J29" si="3">+AE15</f>
        <v>60</v>
      </c>
      <c r="K15" s="22">
        <f t="shared" ref="K15:K29" si="4">+AI15</f>
        <v>70</v>
      </c>
      <c r="L15" s="24">
        <v>9150121.1891486943</v>
      </c>
      <c r="M15" s="25" t="s">
        <v>86</v>
      </c>
      <c r="N15" s="25" t="s">
        <v>87</v>
      </c>
      <c r="O15" s="19" t="s">
        <v>88</v>
      </c>
      <c r="P15" s="26"/>
      <c r="Q15" s="14"/>
      <c r="R15" s="20" t="s">
        <v>81</v>
      </c>
      <c r="S15" s="20" t="s">
        <v>82</v>
      </c>
      <c r="T15" s="27">
        <v>20</v>
      </c>
      <c r="U15" s="27">
        <v>20</v>
      </c>
      <c r="V15" s="27">
        <v>20</v>
      </c>
      <c r="W15" s="28">
        <f>+IF($D15="Porcentaje",IF(AND(T15&lt;&gt;"",U15="",V15=""),T15,IF(AND(T15&lt;&gt;"",U15&lt;&gt;"",V15=""),U15,IF(AND(T15&lt;&gt;"",U15&lt;&gt;"",V15&lt;&gt;""),V15,0))),SUM(T15:V15))</f>
        <v>60</v>
      </c>
      <c r="X15" s="27">
        <v>20</v>
      </c>
      <c r="Y15" s="27">
        <v>20</v>
      </c>
      <c r="Z15" s="27">
        <v>20</v>
      </c>
      <c r="AA15" s="28">
        <f>+IF($D15="Porcentaje",IF(AND(X15&lt;&gt;"",Y15="",Z15=""),X15,IF(AND(X15&lt;&gt;"",Y15&lt;&gt;"",Z15=""),Y15,IF(AND(X15&lt;&gt;"",Y15&lt;&gt;"",Z15&lt;&gt;""),Z15,0))),SUM(X15:Z15))</f>
        <v>60</v>
      </c>
      <c r="AB15" s="27">
        <v>20</v>
      </c>
      <c r="AC15" s="27">
        <v>20</v>
      </c>
      <c r="AD15" s="27">
        <v>20</v>
      </c>
      <c r="AE15" s="28">
        <f>+IF($D15="Porcentaje",IF(AND(AB15&lt;&gt;"",AC15="",AD15=""),AB15,IF(AND(AB15&lt;&gt;"",AC15&lt;&gt;"",AD15=""),AC15,IF(AND(AB15&lt;&gt;"",AC15&lt;&gt;"",AD15&lt;&gt;""),AD15,0))),SUM(AB15:AD15))</f>
        <v>60</v>
      </c>
      <c r="AF15" s="27">
        <v>20</v>
      </c>
      <c r="AG15" s="27">
        <v>20</v>
      </c>
      <c r="AH15" s="27">
        <v>30</v>
      </c>
      <c r="AI15" s="28">
        <f>+IF($D15="Porcentaje",IF(AND(AF15&lt;&gt;"",AG15="",AH15=""),AF15,IF(AND(AF15&lt;&gt;"",AG15&lt;&gt;"",AH15=""),AG15,IF(AND(AF15&lt;&gt;"",AG15&lt;&gt;"",AH15&lt;&gt;""),AH15,0))),SUM(AF15:AH15))</f>
        <v>70</v>
      </c>
      <c r="AJ15" s="28">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250</v>
      </c>
      <c r="AK15" s="18"/>
      <c r="AL15" s="18"/>
      <c r="AM15" s="18"/>
      <c r="AN15" s="18"/>
      <c r="AO15" s="18"/>
      <c r="AP15" s="18"/>
      <c r="AQ15" s="18"/>
      <c r="AR15" s="18"/>
      <c r="AS15" s="18"/>
      <c r="AT15" s="18"/>
      <c r="AU15" s="18"/>
    </row>
    <row r="16" spans="1:1024" ht="84" customHeight="1" thickBot="1" x14ac:dyDescent="0.25">
      <c r="A16" s="480" t="s">
        <v>89</v>
      </c>
      <c r="B16" s="20" t="s">
        <v>90</v>
      </c>
      <c r="C16" s="20" t="s">
        <v>91</v>
      </c>
      <c r="D16" s="21" t="s">
        <v>83</v>
      </c>
      <c r="E16" s="22">
        <f t="shared" si="0"/>
        <v>250</v>
      </c>
      <c r="F16" s="23" t="s">
        <v>84</v>
      </c>
      <c r="G16" s="19" t="s">
        <v>92</v>
      </c>
      <c r="H16" s="22">
        <f t="shared" si="1"/>
        <v>60</v>
      </c>
      <c r="I16" s="22">
        <f t="shared" si="2"/>
        <v>60</v>
      </c>
      <c r="J16" s="22">
        <f t="shared" si="3"/>
        <v>60</v>
      </c>
      <c r="K16" s="22">
        <f t="shared" si="4"/>
        <v>70</v>
      </c>
      <c r="L16" s="24">
        <v>585607.75610551657</v>
      </c>
      <c r="M16" s="25" t="s">
        <v>86</v>
      </c>
      <c r="N16" s="25" t="s">
        <v>93</v>
      </c>
      <c r="O16" s="19" t="s">
        <v>94</v>
      </c>
      <c r="P16" s="26"/>
      <c r="Q16" s="14"/>
      <c r="R16" s="20" t="s">
        <v>90</v>
      </c>
      <c r="S16" s="20" t="s">
        <v>91</v>
      </c>
      <c r="T16" s="27">
        <v>20</v>
      </c>
      <c r="U16" s="27">
        <v>20</v>
      </c>
      <c r="V16" s="27">
        <v>20</v>
      </c>
      <c r="W16" s="28">
        <f t="shared" ref="W16:W28" si="5">+IF($D16="Porcentaje",IF(AND(T16&lt;&gt;"",U16="",V16=""),T16,IF(AND(T16&lt;&gt;"",U16&lt;&gt;"",V16=""),U16,IF(AND(T16&lt;&gt;"",U16&lt;&gt;"",V16&lt;&gt;""),V16,0))),SUM(T16:V16))</f>
        <v>60</v>
      </c>
      <c r="X16" s="27">
        <v>20</v>
      </c>
      <c r="Y16" s="27">
        <v>20</v>
      </c>
      <c r="Z16" s="27">
        <v>20</v>
      </c>
      <c r="AA16" s="28">
        <f t="shared" ref="AA16:AA28" si="6">+IF($D16="Porcentaje",IF(AND(X16&lt;&gt;"",Y16="",Z16=""),X16,IF(AND(X16&lt;&gt;"",Y16&lt;&gt;"",Z16=""),Y16,IF(AND(X16&lt;&gt;"",Y16&lt;&gt;"",Z16&lt;&gt;""),Z16,0))),SUM(X16:Z16))</f>
        <v>60</v>
      </c>
      <c r="AB16" s="27">
        <v>20</v>
      </c>
      <c r="AC16" s="27">
        <v>20</v>
      </c>
      <c r="AD16" s="27">
        <v>20</v>
      </c>
      <c r="AE16" s="28">
        <f t="shared" ref="AE16:AE28" si="7">+IF($D16="Porcentaje",IF(AND(AB16&lt;&gt;"",AC16="",AD16=""),AB16,IF(AND(AB16&lt;&gt;"",AC16&lt;&gt;"",AD16=""),AC16,IF(AND(AB16&lt;&gt;"",AC16&lt;&gt;"",AD16&lt;&gt;""),AD16,0))),SUM(AB16:AD16))</f>
        <v>60</v>
      </c>
      <c r="AF16" s="27">
        <v>20</v>
      </c>
      <c r="AG16" s="27">
        <v>20</v>
      </c>
      <c r="AH16" s="27">
        <v>30</v>
      </c>
      <c r="AI16" s="28">
        <f t="shared" ref="AI16:AI29" si="8">+IF($D16="Porcentaje",IF(AND(AF16&lt;&gt;"",AG16="",AH16=""),AF16,IF(AND(AF16&lt;&gt;"",AG16&lt;&gt;"",AH16=""),AG16,IF(AND(AF16&lt;&gt;"",AG16&lt;&gt;"",AH16&lt;&gt;""),AH16,0))),SUM(AF16:AH16))</f>
        <v>70</v>
      </c>
      <c r="AJ16" s="28">
        <f t="shared" ref="AJ16:AJ27"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250</v>
      </c>
    </row>
    <row r="17" spans="1:36" ht="99.75" customHeight="1" thickBot="1" x14ac:dyDescent="0.25">
      <c r="A17" s="481"/>
      <c r="B17" s="20" t="s">
        <v>95</v>
      </c>
      <c r="C17" s="20" t="s">
        <v>96</v>
      </c>
      <c r="D17" s="21" t="s">
        <v>83</v>
      </c>
      <c r="E17" s="22">
        <f t="shared" si="0"/>
        <v>2832</v>
      </c>
      <c r="F17" s="23" t="s">
        <v>84</v>
      </c>
      <c r="G17" s="19" t="s">
        <v>97</v>
      </c>
      <c r="H17" s="22">
        <f t="shared" si="1"/>
        <v>708</v>
      </c>
      <c r="I17" s="22">
        <f t="shared" si="2"/>
        <v>708</v>
      </c>
      <c r="J17" s="22">
        <f t="shared" si="3"/>
        <v>708</v>
      </c>
      <c r="K17" s="22">
        <f t="shared" si="4"/>
        <v>708</v>
      </c>
      <c r="L17" s="24">
        <v>878411.63415827462</v>
      </c>
      <c r="M17" s="25" t="s">
        <v>98</v>
      </c>
      <c r="N17" s="25" t="s">
        <v>99</v>
      </c>
      <c r="O17" s="19" t="s">
        <v>100</v>
      </c>
      <c r="P17" s="26"/>
      <c r="Q17" s="14"/>
      <c r="R17" s="20" t="s">
        <v>95</v>
      </c>
      <c r="S17" s="20" t="s">
        <v>96</v>
      </c>
      <c r="T17" s="27">
        <v>236</v>
      </c>
      <c r="U17" s="27">
        <v>236</v>
      </c>
      <c r="V17" s="27">
        <v>236</v>
      </c>
      <c r="W17" s="28">
        <f t="shared" si="5"/>
        <v>708</v>
      </c>
      <c r="X17" s="27">
        <v>236</v>
      </c>
      <c r="Y17" s="27">
        <v>236</v>
      </c>
      <c r="Z17" s="27">
        <v>236</v>
      </c>
      <c r="AA17" s="28">
        <f t="shared" ref="AA17:AA20" si="10">+IF($D17="Porcentaje",IF(AND(X17&lt;&gt;"",Y17="",Z17=""),X17,IF(AND(X17&lt;&gt;"",Y17&lt;&gt;"",Z17=""),Y17,IF(AND(X17&lt;&gt;"",Y17&lt;&gt;"",Z17&lt;&gt;""),Z17,0))),SUM(X17:Z17))</f>
        <v>708</v>
      </c>
      <c r="AB17" s="27">
        <v>236</v>
      </c>
      <c r="AC17" s="27">
        <v>236</v>
      </c>
      <c r="AD17" s="27">
        <v>236</v>
      </c>
      <c r="AE17" s="28">
        <f t="shared" si="7"/>
        <v>708</v>
      </c>
      <c r="AF17" s="27">
        <v>236</v>
      </c>
      <c r="AG17" s="27">
        <v>236</v>
      </c>
      <c r="AH17" s="27">
        <v>236</v>
      </c>
      <c r="AI17" s="28">
        <f t="shared" si="8"/>
        <v>708</v>
      </c>
      <c r="AJ17" s="28">
        <f t="shared" si="9"/>
        <v>2832</v>
      </c>
    </row>
    <row r="18" spans="1:36" ht="162" customHeight="1" thickBot="1" x14ac:dyDescent="0.25">
      <c r="A18" s="481"/>
      <c r="B18" s="20" t="s">
        <v>101</v>
      </c>
      <c r="C18" s="20" t="s">
        <v>102</v>
      </c>
      <c r="D18" s="21" t="s">
        <v>83</v>
      </c>
      <c r="E18" s="22">
        <f t="shared" si="0"/>
        <v>2</v>
      </c>
      <c r="F18" s="23" t="s">
        <v>84</v>
      </c>
      <c r="G18" s="19" t="s">
        <v>103</v>
      </c>
      <c r="H18" s="22">
        <f t="shared" si="1"/>
        <v>0</v>
      </c>
      <c r="I18" s="22">
        <f t="shared" si="2"/>
        <v>0</v>
      </c>
      <c r="J18" s="22">
        <f t="shared" si="3"/>
        <v>1</v>
      </c>
      <c r="K18" s="22">
        <f t="shared" si="4"/>
        <v>1</v>
      </c>
      <c r="L18" s="24">
        <v>1464019.3902637912</v>
      </c>
      <c r="M18" s="25" t="s">
        <v>86</v>
      </c>
      <c r="N18" s="29" t="s">
        <v>104</v>
      </c>
      <c r="O18" s="19" t="s">
        <v>105</v>
      </c>
      <c r="P18" s="26"/>
      <c r="Q18" s="14"/>
      <c r="R18" s="20" t="s">
        <v>101</v>
      </c>
      <c r="S18" s="20" t="s">
        <v>102</v>
      </c>
      <c r="T18" s="27">
        <v>0</v>
      </c>
      <c r="U18" s="27">
        <v>0</v>
      </c>
      <c r="V18" s="27">
        <v>0</v>
      </c>
      <c r="W18" s="28">
        <f t="shared" si="5"/>
        <v>0</v>
      </c>
      <c r="X18" s="27">
        <v>0</v>
      </c>
      <c r="Y18" s="27">
        <v>0</v>
      </c>
      <c r="Z18" s="27">
        <v>0</v>
      </c>
      <c r="AA18" s="28">
        <f t="shared" si="10"/>
        <v>0</v>
      </c>
      <c r="AB18" s="27">
        <v>0</v>
      </c>
      <c r="AC18" s="27">
        <v>0</v>
      </c>
      <c r="AD18" s="27">
        <v>1</v>
      </c>
      <c r="AE18" s="28">
        <f t="shared" si="7"/>
        <v>1</v>
      </c>
      <c r="AF18" s="27">
        <v>0</v>
      </c>
      <c r="AG18" s="27">
        <v>1</v>
      </c>
      <c r="AH18" s="27">
        <v>0</v>
      </c>
      <c r="AI18" s="28">
        <f t="shared" si="8"/>
        <v>1</v>
      </c>
      <c r="AJ18" s="28">
        <f t="shared" si="9"/>
        <v>2</v>
      </c>
    </row>
    <row r="19" spans="1:36" ht="102.75" customHeight="1" thickBot="1" x14ac:dyDescent="0.25">
      <c r="A19" s="481"/>
      <c r="B19" s="20" t="s">
        <v>106</v>
      </c>
      <c r="C19" s="20" t="s">
        <v>107</v>
      </c>
      <c r="D19" s="21" t="s">
        <v>83</v>
      </c>
      <c r="E19" s="22">
        <f t="shared" si="0"/>
        <v>12</v>
      </c>
      <c r="F19" s="23" t="s">
        <v>108</v>
      </c>
      <c r="G19" s="19" t="s">
        <v>109</v>
      </c>
      <c r="H19" s="22">
        <f t="shared" si="1"/>
        <v>3</v>
      </c>
      <c r="I19" s="22">
        <f t="shared" si="2"/>
        <v>3</v>
      </c>
      <c r="J19" s="22">
        <f t="shared" si="3"/>
        <v>3</v>
      </c>
      <c r="K19" s="22">
        <f t="shared" si="4"/>
        <v>3</v>
      </c>
      <c r="L19" s="24">
        <v>732009.6951318956</v>
      </c>
      <c r="M19" s="25" t="s">
        <v>86</v>
      </c>
      <c r="N19" s="25" t="s">
        <v>99</v>
      </c>
      <c r="O19" s="19" t="s">
        <v>110</v>
      </c>
      <c r="P19" s="26"/>
      <c r="Q19" s="14"/>
      <c r="R19" s="20" t="s">
        <v>106</v>
      </c>
      <c r="S19" s="20" t="s">
        <v>107</v>
      </c>
      <c r="T19" s="27">
        <v>1</v>
      </c>
      <c r="U19" s="27">
        <v>1</v>
      </c>
      <c r="V19" s="27">
        <v>1</v>
      </c>
      <c r="W19" s="28">
        <f t="shared" si="5"/>
        <v>3</v>
      </c>
      <c r="X19" s="27">
        <v>1</v>
      </c>
      <c r="Y19" s="27">
        <v>1</v>
      </c>
      <c r="Z19" s="27">
        <v>1</v>
      </c>
      <c r="AA19" s="28">
        <f t="shared" si="10"/>
        <v>3</v>
      </c>
      <c r="AB19" s="27">
        <v>1</v>
      </c>
      <c r="AC19" s="27">
        <v>1</v>
      </c>
      <c r="AD19" s="27">
        <v>1</v>
      </c>
      <c r="AE19" s="28">
        <f t="shared" si="7"/>
        <v>3</v>
      </c>
      <c r="AF19" s="27">
        <v>1</v>
      </c>
      <c r="AG19" s="27">
        <v>1</v>
      </c>
      <c r="AH19" s="27">
        <v>1</v>
      </c>
      <c r="AI19" s="28">
        <f t="shared" si="8"/>
        <v>3</v>
      </c>
      <c r="AJ19" s="28">
        <f t="shared" si="9"/>
        <v>12</v>
      </c>
    </row>
    <row r="20" spans="1:36" ht="126.75" customHeight="1" thickBot="1" x14ac:dyDescent="0.25">
      <c r="A20" s="482"/>
      <c r="B20" s="20" t="s">
        <v>111</v>
      </c>
      <c r="C20" s="20" t="s">
        <v>112</v>
      </c>
      <c r="D20" s="21" t="s">
        <v>83</v>
      </c>
      <c r="E20" s="22">
        <f t="shared" si="0"/>
        <v>12</v>
      </c>
      <c r="F20" s="23" t="s">
        <v>84</v>
      </c>
      <c r="G20" s="19" t="s">
        <v>113</v>
      </c>
      <c r="H20" s="22">
        <f t="shared" si="1"/>
        <v>3</v>
      </c>
      <c r="I20" s="22">
        <f t="shared" si="2"/>
        <v>3</v>
      </c>
      <c r="J20" s="22">
        <f t="shared" si="3"/>
        <v>3</v>
      </c>
      <c r="K20" s="22">
        <f t="shared" si="4"/>
        <v>3</v>
      </c>
      <c r="L20" s="24">
        <v>3660048.4756594785</v>
      </c>
      <c r="M20" s="25" t="s">
        <v>114</v>
      </c>
      <c r="N20" s="25" t="s">
        <v>115</v>
      </c>
      <c r="O20" s="19" t="s">
        <v>116</v>
      </c>
      <c r="P20" s="26"/>
      <c r="Q20" s="14"/>
      <c r="R20" s="20" t="s">
        <v>111</v>
      </c>
      <c r="S20" s="20" t="s">
        <v>112</v>
      </c>
      <c r="T20" s="27">
        <v>1</v>
      </c>
      <c r="U20" s="27">
        <v>1</v>
      </c>
      <c r="V20" s="27">
        <v>1</v>
      </c>
      <c r="W20" s="28">
        <f t="shared" si="5"/>
        <v>3</v>
      </c>
      <c r="X20" s="27">
        <v>1</v>
      </c>
      <c r="Y20" s="27">
        <v>1</v>
      </c>
      <c r="Z20" s="27">
        <v>1</v>
      </c>
      <c r="AA20" s="28">
        <f t="shared" si="10"/>
        <v>3</v>
      </c>
      <c r="AB20" s="27">
        <v>1</v>
      </c>
      <c r="AC20" s="27">
        <v>1</v>
      </c>
      <c r="AD20" s="27">
        <v>1</v>
      </c>
      <c r="AE20" s="28">
        <f t="shared" si="7"/>
        <v>3</v>
      </c>
      <c r="AF20" s="27">
        <v>1</v>
      </c>
      <c r="AG20" s="27">
        <v>1</v>
      </c>
      <c r="AH20" s="27">
        <v>1</v>
      </c>
      <c r="AI20" s="28">
        <f t="shared" si="8"/>
        <v>3</v>
      </c>
      <c r="AJ20" s="28">
        <f t="shared" si="9"/>
        <v>12</v>
      </c>
    </row>
    <row r="21" spans="1:36" ht="120" customHeight="1" thickBot="1" x14ac:dyDescent="0.25">
      <c r="A21" s="480" t="s">
        <v>89</v>
      </c>
      <c r="B21" s="20" t="s">
        <v>117</v>
      </c>
      <c r="C21" s="20" t="s">
        <v>118</v>
      </c>
      <c r="D21" s="21" t="s">
        <v>83</v>
      </c>
      <c r="E21" s="22">
        <f t="shared" si="0"/>
        <v>60</v>
      </c>
      <c r="F21" s="23" t="s">
        <v>84</v>
      </c>
      <c r="G21" s="19" t="s">
        <v>119</v>
      </c>
      <c r="H21" s="22">
        <f t="shared" si="1"/>
        <v>15</v>
      </c>
      <c r="I21" s="22">
        <f t="shared" si="2"/>
        <v>15</v>
      </c>
      <c r="J21" s="22">
        <f t="shared" si="3"/>
        <v>15</v>
      </c>
      <c r="K21" s="22">
        <f t="shared" si="4"/>
        <v>15</v>
      </c>
      <c r="L21" s="24">
        <v>18928974.09714593</v>
      </c>
      <c r="M21" s="25" t="s">
        <v>86</v>
      </c>
      <c r="N21" s="29" t="s">
        <v>120</v>
      </c>
      <c r="O21" s="19" t="s">
        <v>121</v>
      </c>
      <c r="P21" s="26"/>
      <c r="Q21" s="14"/>
      <c r="R21" s="20" t="s">
        <v>117</v>
      </c>
      <c r="S21" s="20" t="s">
        <v>118</v>
      </c>
      <c r="T21" s="27">
        <v>5</v>
      </c>
      <c r="U21" s="27">
        <v>5</v>
      </c>
      <c r="V21" s="27">
        <v>5</v>
      </c>
      <c r="W21" s="28">
        <f t="shared" si="5"/>
        <v>15</v>
      </c>
      <c r="X21" s="27">
        <v>5</v>
      </c>
      <c r="Y21" s="27">
        <v>5</v>
      </c>
      <c r="Z21" s="27">
        <v>5</v>
      </c>
      <c r="AA21" s="28">
        <f t="shared" si="6"/>
        <v>15</v>
      </c>
      <c r="AB21" s="27">
        <v>5</v>
      </c>
      <c r="AC21" s="27">
        <v>5</v>
      </c>
      <c r="AD21" s="27">
        <v>5</v>
      </c>
      <c r="AE21" s="28">
        <f t="shared" si="7"/>
        <v>15</v>
      </c>
      <c r="AF21" s="27">
        <v>5</v>
      </c>
      <c r="AG21" s="27">
        <v>5</v>
      </c>
      <c r="AH21" s="27">
        <v>5</v>
      </c>
      <c r="AI21" s="28">
        <f t="shared" si="8"/>
        <v>15</v>
      </c>
      <c r="AJ21" s="28">
        <f t="shared" si="9"/>
        <v>60</v>
      </c>
    </row>
    <row r="22" spans="1:36" ht="148.5" customHeight="1" thickBot="1" x14ac:dyDescent="0.25">
      <c r="A22" s="481"/>
      <c r="B22" s="20" t="s">
        <v>122</v>
      </c>
      <c r="C22" s="20" t="s">
        <v>123</v>
      </c>
      <c r="D22" s="21" t="s">
        <v>83</v>
      </c>
      <c r="E22" s="22">
        <f t="shared" si="0"/>
        <v>5</v>
      </c>
      <c r="F22" s="23" t="s">
        <v>84</v>
      </c>
      <c r="G22" s="19" t="s">
        <v>124</v>
      </c>
      <c r="H22" s="22">
        <f t="shared" si="1"/>
        <v>0</v>
      </c>
      <c r="I22" s="22">
        <f t="shared" si="2"/>
        <v>2</v>
      </c>
      <c r="J22" s="22">
        <f t="shared" si="3"/>
        <v>1</v>
      </c>
      <c r="K22" s="22">
        <f t="shared" si="4"/>
        <v>2</v>
      </c>
      <c r="L22" s="24">
        <v>475806.3018357323</v>
      </c>
      <c r="M22" s="25" t="s">
        <v>114</v>
      </c>
      <c r="N22" s="29" t="s">
        <v>104</v>
      </c>
      <c r="O22" s="19" t="s">
        <v>125</v>
      </c>
      <c r="P22" s="26"/>
      <c r="Q22" s="14"/>
      <c r="R22" s="20" t="s">
        <v>122</v>
      </c>
      <c r="S22" s="20" t="s">
        <v>123</v>
      </c>
      <c r="T22" s="27">
        <v>0</v>
      </c>
      <c r="U22" s="27">
        <v>0</v>
      </c>
      <c r="V22" s="27">
        <v>0</v>
      </c>
      <c r="W22" s="28">
        <f t="shared" si="5"/>
        <v>0</v>
      </c>
      <c r="X22" s="30">
        <v>1</v>
      </c>
      <c r="Y22" s="27">
        <v>0</v>
      </c>
      <c r="Z22" s="27">
        <v>1</v>
      </c>
      <c r="AA22" s="28">
        <f t="shared" si="6"/>
        <v>2</v>
      </c>
      <c r="AB22" s="27">
        <v>0</v>
      </c>
      <c r="AC22" s="27">
        <v>1</v>
      </c>
      <c r="AD22" s="27">
        <v>0</v>
      </c>
      <c r="AE22" s="28">
        <f t="shared" si="7"/>
        <v>1</v>
      </c>
      <c r="AF22" s="27">
        <v>0</v>
      </c>
      <c r="AG22" s="27">
        <v>1</v>
      </c>
      <c r="AH22" s="27">
        <v>1</v>
      </c>
      <c r="AI22" s="28">
        <f t="shared" si="8"/>
        <v>2</v>
      </c>
      <c r="AJ22" s="28">
        <f t="shared" si="9"/>
        <v>5</v>
      </c>
    </row>
    <row r="23" spans="1:36" ht="106.5" customHeight="1" thickBot="1" x14ac:dyDescent="0.25">
      <c r="A23" s="481"/>
      <c r="B23" s="20" t="s">
        <v>126</v>
      </c>
      <c r="C23" s="20" t="s">
        <v>127</v>
      </c>
      <c r="D23" s="21" t="s">
        <v>83</v>
      </c>
      <c r="E23" s="22">
        <f t="shared" si="0"/>
        <v>12</v>
      </c>
      <c r="F23" s="23" t="s">
        <v>108</v>
      </c>
      <c r="G23" s="19" t="s">
        <v>128</v>
      </c>
      <c r="H23" s="22">
        <f t="shared" si="1"/>
        <v>3</v>
      </c>
      <c r="I23" s="22">
        <f t="shared" si="2"/>
        <v>3</v>
      </c>
      <c r="J23" s="22">
        <f t="shared" si="3"/>
        <v>3</v>
      </c>
      <c r="K23" s="22">
        <f t="shared" si="4"/>
        <v>3</v>
      </c>
      <c r="L23" s="24">
        <v>622208.24086211144</v>
      </c>
      <c r="M23" s="25" t="s">
        <v>86</v>
      </c>
      <c r="N23" s="25" t="s">
        <v>115</v>
      </c>
      <c r="O23" s="19" t="s">
        <v>129</v>
      </c>
      <c r="P23" s="26"/>
      <c r="Q23" s="14"/>
      <c r="R23" s="20" t="s">
        <v>126</v>
      </c>
      <c r="S23" s="20" t="s">
        <v>127</v>
      </c>
      <c r="T23" s="27">
        <v>1</v>
      </c>
      <c r="U23" s="27">
        <v>1</v>
      </c>
      <c r="V23" s="27">
        <v>1</v>
      </c>
      <c r="W23" s="28">
        <f t="shared" si="5"/>
        <v>3</v>
      </c>
      <c r="X23" s="27">
        <v>1</v>
      </c>
      <c r="Y23" s="27">
        <v>1</v>
      </c>
      <c r="Z23" s="27">
        <v>1</v>
      </c>
      <c r="AA23" s="28">
        <f t="shared" si="6"/>
        <v>3</v>
      </c>
      <c r="AB23" s="27">
        <v>1</v>
      </c>
      <c r="AC23" s="27">
        <v>1</v>
      </c>
      <c r="AD23" s="27">
        <v>1</v>
      </c>
      <c r="AE23" s="28">
        <f t="shared" si="7"/>
        <v>3</v>
      </c>
      <c r="AF23" s="27">
        <v>1</v>
      </c>
      <c r="AG23" s="27">
        <v>1</v>
      </c>
      <c r="AH23" s="27">
        <v>1</v>
      </c>
      <c r="AI23" s="28">
        <f t="shared" si="8"/>
        <v>3</v>
      </c>
      <c r="AJ23" s="28">
        <f t="shared" si="9"/>
        <v>12</v>
      </c>
    </row>
    <row r="24" spans="1:36" ht="161.25" customHeight="1" thickBot="1" x14ac:dyDescent="0.25">
      <c r="A24" s="482"/>
      <c r="B24" s="20" t="s">
        <v>130</v>
      </c>
      <c r="C24" s="20" t="s">
        <v>131</v>
      </c>
      <c r="D24" s="21" t="s">
        <v>83</v>
      </c>
      <c r="E24" s="22">
        <f t="shared" si="0"/>
        <v>6</v>
      </c>
      <c r="F24" s="23" t="s">
        <v>108</v>
      </c>
      <c r="G24" s="19" t="s">
        <v>132</v>
      </c>
      <c r="H24" s="22">
        <f t="shared" si="1"/>
        <v>2</v>
      </c>
      <c r="I24" s="22">
        <f t="shared" si="2"/>
        <v>2</v>
      </c>
      <c r="J24" s="22">
        <f t="shared" si="3"/>
        <v>2</v>
      </c>
      <c r="K24" s="22">
        <f t="shared" si="4"/>
        <v>0</v>
      </c>
      <c r="L24" s="24">
        <v>732009.6951318956</v>
      </c>
      <c r="M24" s="25" t="s">
        <v>114</v>
      </c>
      <c r="N24" s="25" t="s">
        <v>115</v>
      </c>
      <c r="O24" s="19" t="s">
        <v>133</v>
      </c>
      <c r="P24" s="26"/>
      <c r="Q24" s="14"/>
      <c r="R24" s="20" t="s">
        <v>130</v>
      </c>
      <c r="S24" s="20" t="s">
        <v>131</v>
      </c>
      <c r="T24" s="27">
        <v>0</v>
      </c>
      <c r="U24" s="27">
        <v>1</v>
      </c>
      <c r="V24" s="27">
        <v>1</v>
      </c>
      <c r="W24" s="28">
        <f t="shared" si="5"/>
        <v>2</v>
      </c>
      <c r="X24" s="27">
        <v>1</v>
      </c>
      <c r="Y24" s="27">
        <v>0</v>
      </c>
      <c r="Z24" s="27">
        <v>1</v>
      </c>
      <c r="AA24" s="28">
        <f t="shared" si="6"/>
        <v>2</v>
      </c>
      <c r="AB24" s="27">
        <v>0</v>
      </c>
      <c r="AC24" s="27">
        <v>1</v>
      </c>
      <c r="AD24" s="27">
        <v>1</v>
      </c>
      <c r="AE24" s="28">
        <f t="shared" si="7"/>
        <v>2</v>
      </c>
      <c r="AF24" s="27">
        <v>0</v>
      </c>
      <c r="AG24" s="27">
        <v>0</v>
      </c>
      <c r="AH24" s="27">
        <v>0</v>
      </c>
      <c r="AI24" s="28">
        <f t="shared" si="8"/>
        <v>0</v>
      </c>
      <c r="AJ24" s="28">
        <f t="shared" si="9"/>
        <v>6</v>
      </c>
    </row>
    <row r="25" spans="1:36" ht="96.75" customHeight="1" thickBot="1" x14ac:dyDescent="0.25">
      <c r="A25" s="19" t="s">
        <v>134</v>
      </c>
      <c r="B25" s="31" t="s">
        <v>135</v>
      </c>
      <c r="C25" s="20" t="s">
        <v>136</v>
      </c>
      <c r="D25" s="21" t="s">
        <v>83</v>
      </c>
      <c r="E25" s="22">
        <f t="shared" si="0"/>
        <v>48</v>
      </c>
      <c r="F25" s="23" t="s">
        <v>108</v>
      </c>
      <c r="G25" s="19" t="s">
        <v>137</v>
      </c>
      <c r="H25" s="22">
        <f t="shared" si="1"/>
        <v>12</v>
      </c>
      <c r="I25" s="22">
        <f t="shared" si="2"/>
        <v>12</v>
      </c>
      <c r="J25" s="22">
        <f t="shared" si="3"/>
        <v>12</v>
      </c>
      <c r="K25" s="22">
        <f t="shared" si="4"/>
        <v>12</v>
      </c>
      <c r="L25" s="24">
        <v>1830024.2378297392</v>
      </c>
      <c r="M25" s="25" t="s">
        <v>86</v>
      </c>
      <c r="N25" s="25" t="s">
        <v>93</v>
      </c>
      <c r="O25" s="19" t="s">
        <v>138</v>
      </c>
      <c r="P25" s="26"/>
      <c r="Q25" s="14"/>
      <c r="R25" s="20" t="s">
        <v>135</v>
      </c>
      <c r="S25" s="20" t="s">
        <v>136</v>
      </c>
      <c r="T25" s="27">
        <v>4</v>
      </c>
      <c r="U25" s="27">
        <v>4</v>
      </c>
      <c r="V25" s="27">
        <v>4</v>
      </c>
      <c r="W25" s="28">
        <f t="shared" si="5"/>
        <v>12</v>
      </c>
      <c r="X25" s="27">
        <v>4</v>
      </c>
      <c r="Y25" s="27">
        <v>4</v>
      </c>
      <c r="Z25" s="27">
        <v>4</v>
      </c>
      <c r="AA25" s="28">
        <f t="shared" ref="AA25" si="11">+IF($D25="Porcentaje",IF(AND(X25&lt;&gt;"",Y25="",Z25=""),X25,IF(AND(X25&lt;&gt;"",Y25&lt;&gt;"",Z25=""),Y25,IF(AND(X25&lt;&gt;"",Y25&lt;&gt;"",Z25&lt;&gt;""),Z25,0))),SUM(X25:Z25))</f>
        <v>12</v>
      </c>
      <c r="AB25" s="27">
        <v>4</v>
      </c>
      <c r="AC25" s="27">
        <v>4</v>
      </c>
      <c r="AD25" s="27">
        <v>4</v>
      </c>
      <c r="AE25" s="28">
        <f t="shared" si="7"/>
        <v>12</v>
      </c>
      <c r="AF25" s="27">
        <v>4</v>
      </c>
      <c r="AG25" s="27">
        <v>4</v>
      </c>
      <c r="AH25" s="27">
        <v>4</v>
      </c>
      <c r="AI25" s="28">
        <f t="shared" si="8"/>
        <v>12</v>
      </c>
      <c r="AJ25" s="28">
        <f t="shared" si="9"/>
        <v>48</v>
      </c>
    </row>
    <row r="26" spans="1:36" ht="98.25" customHeight="1" thickBot="1" x14ac:dyDescent="0.25">
      <c r="A26" s="19" t="s">
        <v>139</v>
      </c>
      <c r="B26" s="20" t="s">
        <v>140</v>
      </c>
      <c r="C26" s="20" t="s">
        <v>141</v>
      </c>
      <c r="D26" s="21" t="s">
        <v>83</v>
      </c>
      <c r="E26" s="22">
        <f t="shared" si="0"/>
        <v>232</v>
      </c>
      <c r="F26" s="23" t="s">
        <v>108</v>
      </c>
      <c r="G26" s="19" t="s">
        <v>142</v>
      </c>
      <c r="H26" s="22">
        <f t="shared" si="1"/>
        <v>58</v>
      </c>
      <c r="I26" s="22">
        <f t="shared" si="2"/>
        <v>58</v>
      </c>
      <c r="J26" s="22">
        <f t="shared" si="3"/>
        <v>60</v>
      </c>
      <c r="K26" s="22">
        <f t="shared" si="4"/>
        <v>56</v>
      </c>
      <c r="L26" s="24">
        <v>1464019.3902637912</v>
      </c>
      <c r="M26" s="25" t="s">
        <v>143</v>
      </c>
      <c r="N26" s="25" t="s">
        <v>99</v>
      </c>
      <c r="O26" s="19" t="s">
        <v>144</v>
      </c>
      <c r="P26" s="26"/>
      <c r="Q26" s="14"/>
      <c r="R26" s="20" t="s">
        <v>140</v>
      </c>
      <c r="S26" s="20" t="s">
        <v>141</v>
      </c>
      <c r="T26" s="27">
        <v>19</v>
      </c>
      <c r="U26" s="27">
        <v>19</v>
      </c>
      <c r="V26" s="27">
        <v>20</v>
      </c>
      <c r="W26" s="28">
        <f t="shared" si="5"/>
        <v>58</v>
      </c>
      <c r="X26" s="27">
        <v>19</v>
      </c>
      <c r="Y26" s="27">
        <v>19</v>
      </c>
      <c r="Z26" s="27">
        <v>20</v>
      </c>
      <c r="AA26" s="28">
        <f t="shared" si="6"/>
        <v>58</v>
      </c>
      <c r="AB26" s="27">
        <v>20</v>
      </c>
      <c r="AC26" s="27">
        <v>20</v>
      </c>
      <c r="AD26" s="27">
        <v>20</v>
      </c>
      <c r="AE26" s="28">
        <f t="shared" si="7"/>
        <v>60</v>
      </c>
      <c r="AF26" s="27">
        <v>18</v>
      </c>
      <c r="AG26" s="27">
        <v>19</v>
      </c>
      <c r="AH26" s="27">
        <v>19</v>
      </c>
      <c r="AI26" s="28">
        <f t="shared" si="8"/>
        <v>56</v>
      </c>
      <c r="AJ26" s="28">
        <f t="shared" si="9"/>
        <v>232</v>
      </c>
    </row>
    <row r="27" spans="1:36" ht="84.75" customHeight="1" thickBot="1" x14ac:dyDescent="0.25">
      <c r="A27" s="19" t="s">
        <v>145</v>
      </c>
      <c r="B27" s="20" t="s">
        <v>146</v>
      </c>
      <c r="C27" s="20" t="s">
        <v>147</v>
      </c>
      <c r="D27" s="21" t="s">
        <v>83</v>
      </c>
      <c r="E27" s="22">
        <f t="shared" si="0"/>
        <v>720</v>
      </c>
      <c r="F27" s="23" t="s">
        <v>84</v>
      </c>
      <c r="G27" s="19" t="s">
        <v>148</v>
      </c>
      <c r="H27" s="22">
        <f t="shared" si="1"/>
        <v>180</v>
      </c>
      <c r="I27" s="22">
        <f t="shared" si="2"/>
        <v>180</v>
      </c>
      <c r="J27" s="22">
        <f t="shared" si="3"/>
        <v>180</v>
      </c>
      <c r="K27" s="22">
        <f t="shared" si="4"/>
        <v>180</v>
      </c>
      <c r="L27" s="24">
        <v>1830024.2378297392</v>
      </c>
      <c r="M27" s="25" t="s">
        <v>114</v>
      </c>
      <c r="N27" s="29" t="s">
        <v>104</v>
      </c>
      <c r="O27" s="19" t="s">
        <v>149</v>
      </c>
      <c r="P27" s="26"/>
      <c r="Q27" s="14"/>
      <c r="R27" s="20" t="s">
        <v>146</v>
      </c>
      <c r="S27" s="20" t="s">
        <v>147</v>
      </c>
      <c r="T27" s="27">
        <v>60</v>
      </c>
      <c r="U27" s="27">
        <v>60</v>
      </c>
      <c r="V27" s="27">
        <v>60</v>
      </c>
      <c r="W27" s="28">
        <f t="shared" si="5"/>
        <v>180</v>
      </c>
      <c r="X27" s="27">
        <v>60</v>
      </c>
      <c r="Y27" s="27">
        <v>60</v>
      </c>
      <c r="Z27" s="27">
        <v>60</v>
      </c>
      <c r="AA27" s="28">
        <f t="shared" si="6"/>
        <v>180</v>
      </c>
      <c r="AB27" s="27">
        <v>60</v>
      </c>
      <c r="AC27" s="27">
        <v>60</v>
      </c>
      <c r="AD27" s="27">
        <v>60</v>
      </c>
      <c r="AE27" s="28">
        <f t="shared" si="7"/>
        <v>180</v>
      </c>
      <c r="AF27" s="27">
        <v>60</v>
      </c>
      <c r="AG27" s="27">
        <v>60</v>
      </c>
      <c r="AH27" s="27">
        <v>60</v>
      </c>
      <c r="AI27" s="28">
        <f t="shared" si="8"/>
        <v>180</v>
      </c>
      <c r="AJ27" s="28">
        <f t="shared" si="9"/>
        <v>720</v>
      </c>
    </row>
    <row r="28" spans="1:36" ht="105" customHeight="1" thickBot="1" x14ac:dyDescent="0.25">
      <c r="A28" s="19" t="s">
        <v>150</v>
      </c>
      <c r="B28" s="20" t="s">
        <v>151</v>
      </c>
      <c r="C28" s="20" t="s">
        <v>152</v>
      </c>
      <c r="D28" s="21" t="s">
        <v>83</v>
      </c>
      <c r="E28" s="22">
        <f t="shared" si="0"/>
        <v>12</v>
      </c>
      <c r="F28" s="23" t="s">
        <v>108</v>
      </c>
      <c r="G28" s="19" t="s">
        <v>153</v>
      </c>
      <c r="H28" s="22">
        <f t="shared" si="1"/>
        <v>3</v>
      </c>
      <c r="I28" s="22">
        <f t="shared" si="2"/>
        <v>3</v>
      </c>
      <c r="J28" s="22">
        <f t="shared" si="3"/>
        <v>3</v>
      </c>
      <c r="K28" s="22">
        <f t="shared" si="4"/>
        <v>3</v>
      </c>
      <c r="L28" s="24">
        <v>1464019.3902637912</v>
      </c>
      <c r="M28" s="25" t="s">
        <v>86</v>
      </c>
      <c r="N28" s="25" t="s">
        <v>99</v>
      </c>
      <c r="O28" s="19" t="s">
        <v>154</v>
      </c>
      <c r="P28" s="26"/>
      <c r="Q28" s="14"/>
      <c r="R28" s="20" t="s">
        <v>151</v>
      </c>
      <c r="S28" s="20" t="s">
        <v>152</v>
      </c>
      <c r="T28" s="27">
        <v>1</v>
      </c>
      <c r="U28" s="27">
        <v>1</v>
      </c>
      <c r="V28" s="27">
        <v>1</v>
      </c>
      <c r="W28" s="28">
        <f t="shared" si="5"/>
        <v>3</v>
      </c>
      <c r="X28" s="27">
        <v>1</v>
      </c>
      <c r="Y28" s="27">
        <v>1</v>
      </c>
      <c r="Z28" s="27">
        <v>1</v>
      </c>
      <c r="AA28" s="28">
        <f t="shared" si="6"/>
        <v>3</v>
      </c>
      <c r="AB28" s="27">
        <v>1</v>
      </c>
      <c r="AC28" s="27">
        <v>1</v>
      </c>
      <c r="AD28" s="27">
        <v>1</v>
      </c>
      <c r="AE28" s="28">
        <f t="shared" si="7"/>
        <v>3</v>
      </c>
      <c r="AF28" s="27">
        <v>1</v>
      </c>
      <c r="AG28" s="27">
        <v>1</v>
      </c>
      <c r="AH28" s="27">
        <v>1</v>
      </c>
      <c r="AI28" s="28">
        <f t="shared" si="8"/>
        <v>3</v>
      </c>
      <c r="AJ28" s="28">
        <v>12</v>
      </c>
    </row>
    <row r="29" spans="1:36" ht="110.25" customHeight="1" thickBot="1" x14ac:dyDescent="0.25">
      <c r="A29" s="32" t="s">
        <v>155</v>
      </c>
      <c r="B29" s="33" t="s">
        <v>156</v>
      </c>
      <c r="C29" s="33" t="s">
        <v>157</v>
      </c>
      <c r="D29" s="21" t="s">
        <v>158</v>
      </c>
      <c r="E29" s="34">
        <f t="shared" si="0"/>
        <v>1</v>
      </c>
      <c r="F29" s="23" t="s">
        <v>84</v>
      </c>
      <c r="G29" s="35" t="s">
        <v>159</v>
      </c>
      <c r="H29" s="36">
        <f t="shared" si="1"/>
        <v>0</v>
      </c>
      <c r="I29" s="36">
        <f t="shared" si="2"/>
        <v>0.5</v>
      </c>
      <c r="J29" s="36">
        <f t="shared" si="3"/>
        <v>0.5</v>
      </c>
      <c r="K29" s="36">
        <f t="shared" si="4"/>
        <v>0</v>
      </c>
      <c r="L29" s="24">
        <v>732009.6951318956</v>
      </c>
      <c r="M29" s="37" t="s">
        <v>86</v>
      </c>
      <c r="N29" s="38" t="s">
        <v>160</v>
      </c>
      <c r="O29" s="35" t="s">
        <v>161</v>
      </c>
      <c r="P29" s="26"/>
      <c r="Q29" s="14"/>
      <c r="R29" s="33" t="s">
        <v>156</v>
      </c>
      <c r="S29" s="33" t="s">
        <v>157</v>
      </c>
      <c r="T29" s="39">
        <v>0</v>
      </c>
      <c r="U29" s="39">
        <v>0</v>
      </c>
      <c r="V29" s="39">
        <v>0</v>
      </c>
      <c r="W29" s="40">
        <v>0</v>
      </c>
      <c r="X29" s="39">
        <v>0.5</v>
      </c>
      <c r="Y29" s="39">
        <v>0</v>
      </c>
      <c r="Z29" s="39">
        <v>0</v>
      </c>
      <c r="AA29" s="40">
        <f>X29</f>
        <v>0.5</v>
      </c>
      <c r="AB29" s="39">
        <v>0.5</v>
      </c>
      <c r="AC29" s="39">
        <v>0</v>
      </c>
      <c r="AD29" s="39">
        <v>0</v>
      </c>
      <c r="AE29" s="40">
        <f>AB29</f>
        <v>0.5</v>
      </c>
      <c r="AF29" s="39">
        <v>0</v>
      </c>
      <c r="AG29" s="39">
        <v>0</v>
      </c>
      <c r="AH29" s="39">
        <v>0</v>
      </c>
      <c r="AI29" s="40">
        <f t="shared" si="8"/>
        <v>0</v>
      </c>
      <c r="AJ29" s="40">
        <f>X29+AB29</f>
        <v>1</v>
      </c>
    </row>
    <row r="30" spans="1:36" s="10" customFormat="1" ht="90" thickBot="1" x14ac:dyDescent="0.25">
      <c r="A30" s="483" t="s">
        <v>162</v>
      </c>
      <c r="B30" s="41" t="s">
        <v>163</v>
      </c>
      <c r="C30" s="41" t="s">
        <v>164</v>
      </c>
      <c r="D30" s="21" t="s">
        <v>158</v>
      </c>
      <c r="E30" s="42">
        <f t="shared" si="0"/>
        <v>1</v>
      </c>
      <c r="F30" s="43" t="s">
        <v>84</v>
      </c>
      <c r="G30" s="44" t="s">
        <v>165</v>
      </c>
      <c r="H30" s="45">
        <v>1</v>
      </c>
      <c r="I30" s="45">
        <v>1</v>
      </c>
      <c r="J30" s="45">
        <v>1</v>
      </c>
      <c r="K30" s="45">
        <v>1</v>
      </c>
      <c r="L30" s="46">
        <v>3338931.3426762274</v>
      </c>
      <c r="M30" s="486" t="s">
        <v>166</v>
      </c>
      <c r="N30" s="47" t="s">
        <v>167</v>
      </c>
      <c r="O30" s="44" t="s">
        <v>168</v>
      </c>
      <c r="P30" s="48"/>
      <c r="Q30" s="49"/>
      <c r="R30" s="41" t="s">
        <v>163</v>
      </c>
      <c r="S30" s="41" t="s">
        <v>164</v>
      </c>
      <c r="T30" s="50">
        <v>1</v>
      </c>
      <c r="U30" s="50">
        <v>1</v>
      </c>
      <c r="V30" s="50">
        <v>1</v>
      </c>
      <c r="W30" s="51">
        <v>1</v>
      </c>
      <c r="X30" s="50">
        <v>1</v>
      </c>
      <c r="Y30" s="50">
        <v>1</v>
      </c>
      <c r="Z30" s="50">
        <v>1</v>
      </c>
      <c r="AA30" s="51">
        <v>1</v>
      </c>
      <c r="AB30" s="50">
        <v>1</v>
      </c>
      <c r="AC30" s="50">
        <v>1</v>
      </c>
      <c r="AD30" s="50">
        <v>1</v>
      </c>
      <c r="AE30" s="51">
        <v>1</v>
      </c>
      <c r="AF30" s="50">
        <v>1</v>
      </c>
      <c r="AG30" s="50">
        <v>1</v>
      </c>
      <c r="AH30" s="50">
        <v>1</v>
      </c>
      <c r="AI30" s="51">
        <v>1</v>
      </c>
      <c r="AJ30" s="51">
        <v>1</v>
      </c>
    </row>
    <row r="31" spans="1:36" s="10" customFormat="1" ht="115.5" thickBot="1" x14ac:dyDescent="0.25">
      <c r="A31" s="484"/>
      <c r="B31" s="41" t="s">
        <v>169</v>
      </c>
      <c r="C31" s="41" t="s">
        <v>170</v>
      </c>
      <c r="D31" s="21" t="s">
        <v>83</v>
      </c>
      <c r="E31" s="52">
        <f t="shared" si="0"/>
        <v>20</v>
      </c>
      <c r="F31" s="43" t="s">
        <v>84</v>
      </c>
      <c r="G31" s="44" t="s">
        <v>171</v>
      </c>
      <c r="H31" s="53">
        <v>3</v>
      </c>
      <c r="I31" s="53">
        <v>7</v>
      </c>
      <c r="J31" s="53">
        <v>4</v>
      </c>
      <c r="K31" s="53">
        <v>6</v>
      </c>
      <c r="L31" s="46">
        <v>2921564.9248416987</v>
      </c>
      <c r="M31" s="486"/>
      <c r="N31" s="47" t="s">
        <v>167</v>
      </c>
      <c r="O31" s="44" t="s">
        <v>172</v>
      </c>
      <c r="P31" s="48"/>
      <c r="Q31" s="49"/>
      <c r="R31" s="41" t="s">
        <v>169</v>
      </c>
      <c r="S31" s="41" t="s">
        <v>170</v>
      </c>
      <c r="T31" s="54">
        <v>1</v>
      </c>
      <c r="U31" s="54">
        <v>1</v>
      </c>
      <c r="V31" s="54">
        <v>1</v>
      </c>
      <c r="W31" s="55">
        <f t="shared" ref="W31:W32" si="12">+IF($D31="Porcentaje",IF(AND(T31&lt;&gt;"",U31="",V31=""),T31,IF(AND(T31&lt;&gt;"",U31&lt;&gt;"",V31=""),U31,IF(AND(T31&lt;&gt;"",U31&lt;&gt;"",V31&lt;&gt;""),V31,0))),SUM(T31:V31))</f>
        <v>3</v>
      </c>
      <c r="X31" s="54">
        <v>2</v>
      </c>
      <c r="Y31" s="54">
        <v>4</v>
      </c>
      <c r="Z31" s="54">
        <v>1</v>
      </c>
      <c r="AA31" s="55">
        <f t="shared" ref="AA31:AA32" si="13">+IF($D31="Porcentaje",IF(AND(X31&lt;&gt;"",Y31="",Z31=""),X31,IF(AND(X31&lt;&gt;"",Y31&lt;&gt;"",Z31=""),Y31,IF(AND(X31&lt;&gt;"",Y31&lt;&gt;"",Z31&lt;&gt;""),Z31,0))),SUM(X31:Z31))</f>
        <v>7</v>
      </c>
      <c r="AB31" s="54">
        <v>1</v>
      </c>
      <c r="AC31" s="54">
        <v>2</v>
      </c>
      <c r="AD31" s="54">
        <v>1</v>
      </c>
      <c r="AE31" s="55">
        <f t="shared" ref="AE31:AE32" si="14">+IF($D31="Porcentaje",IF(AND(AB31&lt;&gt;"",AC31="",AD31=""),AB31,IF(AND(AB31&lt;&gt;"",AC31&lt;&gt;"",AD31=""),AC31,IF(AND(AB31&lt;&gt;"",AC31&lt;&gt;"",AD31&lt;&gt;""),AD31,0))),SUM(AB31:AD31))</f>
        <v>4</v>
      </c>
      <c r="AF31" s="54">
        <v>1</v>
      </c>
      <c r="AG31" s="54">
        <v>1</v>
      </c>
      <c r="AH31" s="54">
        <v>4</v>
      </c>
      <c r="AI31" s="55">
        <f t="shared" ref="AI31:AI32" si="15">+IF($D31="Porcentaje",IF(AND(AF31&lt;&gt;"",AG31="",AH31=""),AF31,IF(AND(AF31&lt;&gt;"",AG31&lt;&gt;"",AH31=""),AG31,IF(AND(AF31&lt;&gt;"",AG31&lt;&gt;"",AH31&lt;&gt;""),AH31,0))),SUM(AF31:AH31))</f>
        <v>6</v>
      </c>
      <c r="AJ31" s="55">
        <f t="shared" ref="AJ31:AJ32" si="16">+IFERROR(IF(D31="Porcentaje",IF(AND(COUNT(T31:V31)&gt;=0,COUNT(X31:Z31)=0,COUNT(AB31:AD31)=0,COUNT(AF31:AH31)=0),W31,IF(AND(COUNT(T31:V31)&gt;=1,COUNT(X31:Z31)&gt;=1,COUNT(AB31:AD31)=0,COUNT(AF31:AH31)=0),AA31,IF(AND(COUNT(T31:V31)&gt;=1,COUNT(X31:Z31)&gt;=1,COUNT(AB31:AD31)&gt;=1,COUNT(AF31:AH31)=0),AE31,IF(AND(COUNT(T31:V31)&gt;=1,COUNT(X31:Z31)&gt;=1,COUNT(AB31:AD31)&gt;=1,COUNT(AF31:AH31)&gt;=1),AI31,"-")))),SUM(W31,AA31,AE31,AI31)),"-")</f>
        <v>20</v>
      </c>
    </row>
    <row r="32" spans="1:36" s="10" customFormat="1" ht="51.75" thickBot="1" x14ac:dyDescent="0.25">
      <c r="A32" s="484"/>
      <c r="B32" s="41" t="s">
        <v>173</v>
      </c>
      <c r="C32" s="56" t="s">
        <v>174</v>
      </c>
      <c r="D32" s="21" t="s">
        <v>83</v>
      </c>
      <c r="E32" s="52">
        <f t="shared" si="0"/>
        <v>10</v>
      </c>
      <c r="F32" s="43" t="s">
        <v>84</v>
      </c>
      <c r="G32" s="44" t="s">
        <v>175</v>
      </c>
      <c r="H32" s="53">
        <v>1</v>
      </c>
      <c r="I32" s="53">
        <v>3</v>
      </c>
      <c r="J32" s="53">
        <v>1</v>
      </c>
      <c r="K32" s="53">
        <v>5</v>
      </c>
      <c r="L32" s="46">
        <v>834732.83566905686</v>
      </c>
      <c r="M32" s="486"/>
      <c r="N32" s="47" t="s">
        <v>167</v>
      </c>
      <c r="O32" s="44" t="s">
        <v>176</v>
      </c>
      <c r="P32" s="48"/>
      <c r="Q32" s="49"/>
      <c r="R32" s="41" t="s">
        <v>173</v>
      </c>
      <c r="S32" s="56" t="s">
        <v>174</v>
      </c>
      <c r="T32" s="54">
        <v>0</v>
      </c>
      <c r="U32" s="54">
        <v>1</v>
      </c>
      <c r="V32" s="54">
        <v>0</v>
      </c>
      <c r="W32" s="55">
        <f t="shared" si="12"/>
        <v>1</v>
      </c>
      <c r="X32" s="54">
        <v>0</v>
      </c>
      <c r="Y32" s="54">
        <v>3</v>
      </c>
      <c r="Z32" s="54">
        <v>0</v>
      </c>
      <c r="AA32" s="55">
        <f t="shared" si="13"/>
        <v>3</v>
      </c>
      <c r="AB32" s="54">
        <v>0</v>
      </c>
      <c r="AC32" s="54">
        <v>1</v>
      </c>
      <c r="AD32" s="54">
        <v>0</v>
      </c>
      <c r="AE32" s="55">
        <f t="shared" si="14"/>
        <v>1</v>
      </c>
      <c r="AF32" s="54">
        <v>2</v>
      </c>
      <c r="AG32" s="54">
        <v>0</v>
      </c>
      <c r="AH32" s="54">
        <v>3</v>
      </c>
      <c r="AI32" s="55">
        <f t="shared" si="15"/>
        <v>5</v>
      </c>
      <c r="AJ32" s="55">
        <f t="shared" si="16"/>
        <v>10</v>
      </c>
    </row>
    <row r="33" spans="1:36" s="10" customFormat="1" ht="90" thickBot="1" x14ac:dyDescent="0.25">
      <c r="A33" s="485"/>
      <c r="B33" s="41" t="s">
        <v>177</v>
      </c>
      <c r="C33" s="41" t="s">
        <v>178</v>
      </c>
      <c r="D33" s="21" t="s">
        <v>158</v>
      </c>
      <c r="E33" s="42">
        <f t="shared" si="0"/>
        <v>1</v>
      </c>
      <c r="F33" s="43" t="s">
        <v>84</v>
      </c>
      <c r="G33" s="44" t="s">
        <v>179</v>
      </c>
      <c r="H33" s="45">
        <v>1</v>
      </c>
      <c r="I33" s="45">
        <v>1</v>
      </c>
      <c r="J33" s="45">
        <v>1</v>
      </c>
      <c r="K33" s="45">
        <v>1</v>
      </c>
      <c r="L33" s="46">
        <v>1252099.253503585</v>
      </c>
      <c r="M33" s="486"/>
      <c r="N33" s="47" t="s">
        <v>167</v>
      </c>
      <c r="O33" s="44" t="s">
        <v>180</v>
      </c>
      <c r="P33" s="48"/>
      <c r="Q33" s="49"/>
      <c r="R33" s="41" t="s">
        <v>177</v>
      </c>
      <c r="S33" s="41" t="s">
        <v>178</v>
      </c>
      <c r="T33" s="50">
        <v>1</v>
      </c>
      <c r="U33" s="50">
        <v>1</v>
      </c>
      <c r="V33" s="50">
        <v>1</v>
      </c>
      <c r="W33" s="51">
        <v>1</v>
      </c>
      <c r="X33" s="50">
        <v>1</v>
      </c>
      <c r="Y33" s="50">
        <v>1</v>
      </c>
      <c r="Z33" s="50">
        <v>1</v>
      </c>
      <c r="AA33" s="51">
        <v>1</v>
      </c>
      <c r="AB33" s="50">
        <v>1</v>
      </c>
      <c r="AC33" s="50">
        <v>1</v>
      </c>
      <c r="AD33" s="50">
        <v>1</v>
      </c>
      <c r="AE33" s="51">
        <v>1</v>
      </c>
      <c r="AF33" s="50">
        <v>1</v>
      </c>
      <c r="AG33" s="50">
        <v>1</v>
      </c>
      <c r="AH33" s="50">
        <v>1</v>
      </c>
      <c r="AI33" s="51">
        <v>1</v>
      </c>
      <c r="AJ33" s="51">
        <v>1</v>
      </c>
    </row>
    <row r="34" spans="1:36" s="10" customFormat="1" x14ac:dyDescent="0.2">
      <c r="E34" s="57"/>
      <c r="H34" s="57"/>
      <c r="I34" s="57"/>
      <c r="J34" s="57"/>
      <c r="K34" s="57"/>
      <c r="L34" s="57"/>
      <c r="Q34" s="2"/>
      <c r="T34" s="57"/>
      <c r="U34" s="57"/>
      <c r="V34" s="57"/>
      <c r="W34" s="57"/>
      <c r="X34" s="57"/>
      <c r="Y34" s="57"/>
      <c r="Z34" s="57"/>
      <c r="AA34" s="57"/>
      <c r="AB34" s="57"/>
      <c r="AC34" s="57"/>
      <c r="AD34" s="57"/>
      <c r="AE34" s="57"/>
      <c r="AF34" s="57"/>
      <c r="AG34" s="57"/>
      <c r="AH34" s="57"/>
      <c r="AI34" s="57"/>
      <c r="AJ34" s="57"/>
    </row>
    <row r="35" spans="1:36" s="10" customFormat="1" x14ac:dyDescent="0.2">
      <c r="E35" s="57"/>
      <c r="H35" s="57"/>
      <c r="I35" s="57"/>
      <c r="J35" s="57"/>
      <c r="K35" s="57"/>
      <c r="L35" s="57"/>
      <c r="Q35" s="2"/>
      <c r="T35" s="57"/>
      <c r="U35" s="57"/>
      <c r="V35" s="57"/>
      <c r="W35" s="57"/>
      <c r="X35" s="57"/>
      <c r="Y35" s="57"/>
      <c r="Z35" s="57"/>
      <c r="AA35" s="57"/>
      <c r="AB35" s="57"/>
      <c r="AC35" s="57"/>
      <c r="AD35" s="57"/>
      <c r="AE35" s="57"/>
      <c r="AF35" s="57"/>
      <c r="AG35" s="57"/>
      <c r="AH35" s="57"/>
      <c r="AI35" s="57"/>
      <c r="AJ35" s="57"/>
    </row>
    <row r="36" spans="1:36" s="10" customFormat="1" x14ac:dyDescent="0.2">
      <c r="E36" s="57"/>
      <c r="H36" s="57"/>
      <c r="I36" s="57"/>
      <c r="J36" s="57"/>
      <c r="K36" s="57"/>
      <c r="L36" s="57"/>
      <c r="Q36" s="2"/>
      <c r="T36" s="57"/>
      <c r="U36" s="57"/>
      <c r="V36" s="57"/>
      <c r="W36" s="57"/>
      <c r="X36" s="57"/>
      <c r="Y36" s="57"/>
      <c r="Z36" s="57"/>
      <c r="AA36" s="57"/>
      <c r="AB36" s="57"/>
      <c r="AC36" s="57"/>
      <c r="AD36" s="57"/>
      <c r="AE36" s="57"/>
      <c r="AF36" s="57"/>
      <c r="AG36" s="57"/>
      <c r="AH36" s="57"/>
      <c r="AI36" s="57"/>
      <c r="AJ36" s="57"/>
    </row>
    <row r="37" spans="1:36" s="10" customFormat="1" x14ac:dyDescent="0.2">
      <c r="E37" s="57"/>
      <c r="H37" s="57"/>
      <c r="I37" s="57"/>
      <c r="J37" s="57"/>
      <c r="K37" s="57"/>
      <c r="L37" s="57"/>
      <c r="Q37" s="2"/>
      <c r="T37" s="57"/>
      <c r="U37" s="57"/>
      <c r="V37" s="57"/>
      <c r="W37" s="57"/>
      <c r="X37" s="57"/>
      <c r="Y37" s="57"/>
      <c r="Z37" s="57"/>
      <c r="AA37" s="57"/>
      <c r="AB37" s="57"/>
      <c r="AC37" s="57"/>
      <c r="AD37" s="57"/>
      <c r="AE37" s="57"/>
      <c r="AF37" s="57"/>
      <c r="AG37" s="57"/>
      <c r="AH37" s="57"/>
      <c r="AI37" s="57"/>
      <c r="AJ37" s="57"/>
    </row>
    <row r="38" spans="1:36" s="10" customFormat="1" x14ac:dyDescent="0.2">
      <c r="E38" s="57"/>
      <c r="H38" s="57"/>
      <c r="I38" s="57"/>
      <c r="J38" s="57"/>
      <c r="K38" s="57"/>
      <c r="L38" s="57"/>
      <c r="Q38" s="2"/>
      <c r="T38" s="57"/>
      <c r="U38" s="57"/>
      <c r="V38" s="57"/>
      <c r="W38" s="57"/>
      <c r="X38" s="57"/>
      <c r="Y38" s="57"/>
      <c r="Z38" s="57"/>
      <c r="AA38" s="57"/>
      <c r="AB38" s="57"/>
      <c r="AC38" s="57"/>
      <c r="AD38" s="57"/>
      <c r="AE38" s="57"/>
      <c r="AF38" s="57"/>
      <c r="AG38" s="57"/>
      <c r="AH38" s="57"/>
      <c r="AI38" s="57"/>
      <c r="AJ38" s="57"/>
    </row>
    <row r="39" spans="1:36" s="10" customFormat="1" x14ac:dyDescent="0.2">
      <c r="E39" s="57"/>
      <c r="H39" s="57"/>
      <c r="I39" s="57"/>
      <c r="J39" s="57"/>
      <c r="K39" s="57"/>
      <c r="L39" s="57"/>
      <c r="Q39" s="2"/>
      <c r="T39" s="57"/>
      <c r="U39" s="57"/>
      <c r="V39" s="57"/>
      <c r="W39" s="57"/>
      <c r="X39" s="57"/>
      <c r="Y39" s="57"/>
      <c r="Z39" s="57"/>
      <c r="AA39" s="57"/>
      <c r="AB39" s="57"/>
      <c r="AC39" s="57"/>
      <c r="AD39" s="57"/>
      <c r="AE39" s="57"/>
      <c r="AF39" s="57"/>
      <c r="AG39" s="57"/>
      <c r="AH39" s="57"/>
      <c r="AI39" s="57"/>
      <c r="AJ39" s="57"/>
    </row>
    <row r="40" spans="1:36" s="10" customFormat="1" x14ac:dyDescent="0.2">
      <c r="E40" s="57"/>
      <c r="H40" s="57"/>
      <c r="I40" s="57"/>
      <c r="J40" s="57"/>
      <c r="K40" s="57"/>
      <c r="L40" s="57"/>
      <c r="Q40" s="2"/>
      <c r="T40" s="57"/>
      <c r="U40" s="57"/>
      <c r="V40" s="57"/>
      <c r="W40" s="57"/>
      <c r="X40" s="57"/>
      <c r="Y40" s="57"/>
      <c r="Z40" s="57"/>
      <c r="AA40" s="57"/>
      <c r="AB40" s="57"/>
      <c r="AC40" s="57"/>
      <c r="AD40" s="57"/>
      <c r="AE40" s="57"/>
      <c r="AF40" s="57"/>
      <c r="AG40" s="57"/>
      <c r="AH40" s="57"/>
      <c r="AI40" s="57"/>
      <c r="AJ40" s="57"/>
    </row>
  </sheetData>
  <mergeCells count="28">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P13:P14"/>
    <mergeCell ref="R13:S13"/>
    <mergeCell ref="T13:W13"/>
    <mergeCell ref="X13:AA13"/>
    <mergeCell ref="AB13:AE13"/>
    <mergeCell ref="A16:A20"/>
    <mergeCell ref="A21:A24"/>
    <mergeCell ref="A30:A33"/>
    <mergeCell ref="M30:M33"/>
    <mergeCell ref="O13:O14"/>
  </mergeCells>
  <dataValidations count="3">
    <dataValidation type="list" allowBlank="1" showInputMessage="1" showErrorMessage="1" sqref="F30:F33" xr:uid="{7067592B-2F2F-4BF0-BAA2-A7CBA2B9AE8C}">
      <formula1>"A,B,C"</formula1>
      <formula2>0</formula2>
    </dataValidation>
    <dataValidation type="list" allowBlank="1" showInputMessage="1" showErrorMessage="1" sqref="D15:D33" xr:uid="{B665A1D2-A65B-4B16-A096-3C87D4164264}">
      <formula1>"Unidad,Porcentaje,Monetario"</formula1>
    </dataValidation>
    <dataValidation type="list" allowBlank="1" showInputMessage="1" showErrorMessage="1" sqref="F15:F29" xr:uid="{1092DE7A-05D0-46DE-918C-6FF5774EDCB7}">
      <formula1>"A,B,C"</formula1>
    </dataValidation>
  </dataValidations>
  <pageMargins left="0.95" right="0.32990000000000003" top="1.38E-2" bottom="0.77359999999999995" header="0.37009999999999998" footer="0.37990000000000002"/>
  <pageSetup paperSize="5" scale="37"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2350B-57B1-4681-A508-AEEF68176DBB}">
  <sheetPr codeName="Hoja5">
    <pageSetUpPr fitToPage="1"/>
  </sheetPr>
  <dimension ref="A7:AMJ40"/>
  <sheetViews>
    <sheetView showGridLines="0" zoomScale="70" zoomScaleNormal="70" zoomScaleSheetLayoutView="33" workbookViewId="0">
      <selection activeCell="A16" sqref="A16:A17"/>
    </sheetView>
  </sheetViews>
  <sheetFormatPr baseColWidth="10" defaultColWidth="12.140625" defaultRowHeight="12" x14ac:dyDescent="0.2"/>
  <cols>
    <col min="1" max="1" width="21.5703125" style="58" bestFit="1" customWidth="1"/>
    <col min="2" max="2" width="40.42578125" style="58" customWidth="1"/>
    <col min="3" max="3" width="29.28515625" style="58" customWidth="1"/>
    <col min="4" max="4" width="15.7109375" style="58" customWidth="1"/>
    <col min="5" max="5" width="7.28515625" style="58" customWidth="1"/>
    <col min="6" max="6" width="12" style="58" customWidth="1"/>
    <col min="7" max="7" width="33.7109375" style="58" customWidth="1"/>
    <col min="8" max="11" width="13.85546875" style="58" customWidth="1"/>
    <col min="12" max="12" width="25.28515625" style="58" customWidth="1"/>
    <col min="13" max="14" width="31" style="58" customWidth="1"/>
    <col min="15" max="15" width="31.42578125" style="58" customWidth="1"/>
    <col min="16" max="16" width="33.28515625" style="58" customWidth="1"/>
    <col min="17" max="17" width="16.7109375" style="59" customWidth="1"/>
    <col min="18" max="18" width="27.28515625" style="58" customWidth="1"/>
    <col min="19" max="19" width="27.7109375" style="58" customWidth="1"/>
    <col min="20" max="36" width="12" style="58" customWidth="1"/>
    <col min="37" max="37" width="13.5703125" style="58" customWidth="1"/>
    <col min="38" max="1024" width="12.140625" style="58"/>
    <col min="1025" max="16384" width="12.140625" style="59"/>
  </cols>
  <sheetData>
    <row r="7" spans="1:37" ht="12.75" thickBot="1" x14ac:dyDescent="0.25"/>
    <row r="8" spans="1:37" s="58" customFormat="1" ht="24.75" customHeight="1" thickBot="1" x14ac:dyDescent="0.3">
      <c r="A8" s="543" t="s">
        <v>32</v>
      </c>
      <c r="B8" s="543"/>
      <c r="C8" s="543"/>
      <c r="D8" s="543"/>
      <c r="E8" s="543"/>
      <c r="F8" s="543"/>
      <c r="G8" s="543"/>
      <c r="H8" s="543"/>
      <c r="I8" s="543"/>
      <c r="J8" s="543"/>
      <c r="K8" s="543"/>
      <c r="L8" s="543"/>
      <c r="M8" s="543"/>
      <c r="N8" s="543"/>
      <c r="O8" s="543"/>
      <c r="P8" s="543"/>
    </row>
    <row r="9" spans="1:37" s="58" customFormat="1" ht="108.75" customHeight="1" thickBot="1" x14ac:dyDescent="0.3">
      <c r="A9" s="544" t="s">
        <v>181</v>
      </c>
      <c r="B9" s="544"/>
      <c r="C9" s="544"/>
      <c r="D9" s="544"/>
      <c r="E9" s="544"/>
      <c r="F9" s="544" t="s">
        <v>182</v>
      </c>
      <c r="G9" s="544"/>
      <c r="H9" s="544"/>
      <c r="I9" s="544"/>
      <c r="J9" s="544"/>
      <c r="K9" s="544" t="s">
        <v>183</v>
      </c>
      <c r="L9" s="544"/>
      <c r="M9" s="544"/>
      <c r="N9" s="544"/>
      <c r="O9" s="544"/>
      <c r="P9" s="544"/>
    </row>
    <row r="10" spans="1:37" ht="16.5" thickBot="1" x14ac:dyDescent="0.25">
      <c r="A10" s="545" t="s">
        <v>36</v>
      </c>
      <c r="B10" s="545"/>
      <c r="C10" s="545"/>
      <c r="D10" s="545"/>
      <c r="E10" s="545"/>
      <c r="F10" s="545"/>
      <c r="G10" s="545"/>
      <c r="H10" s="545"/>
      <c r="I10" s="545"/>
      <c r="J10" s="545"/>
      <c r="K10" s="545"/>
      <c r="L10" s="545"/>
      <c r="M10" s="545"/>
      <c r="N10" s="545"/>
      <c r="O10" s="545"/>
      <c r="P10" s="545"/>
    </row>
    <row r="11" spans="1:37" s="60" customFormat="1" ht="23.25" customHeight="1" x14ac:dyDescent="0.25">
      <c r="A11" s="542" t="s">
        <v>184</v>
      </c>
      <c r="B11" s="542"/>
      <c r="C11" s="542"/>
      <c r="D11" s="542"/>
      <c r="E11" s="542"/>
      <c r="F11" s="542"/>
      <c r="G11" s="542"/>
      <c r="H11" s="542"/>
      <c r="I11" s="542"/>
      <c r="J11" s="542"/>
      <c r="K11" s="542"/>
      <c r="L11" s="542"/>
      <c r="M11" s="542"/>
      <c r="N11" s="542"/>
      <c r="O11" s="542"/>
      <c r="P11" s="542"/>
    </row>
    <row r="12" spans="1:37" s="60" customFormat="1" ht="20.100000000000001" customHeight="1" thickBot="1" x14ac:dyDescent="0.3">
      <c r="A12" s="538" t="s">
        <v>38</v>
      </c>
      <c r="B12" s="538"/>
      <c r="C12" s="538"/>
      <c r="D12" s="538"/>
      <c r="E12" s="538"/>
      <c r="F12" s="538"/>
      <c r="G12" s="538"/>
      <c r="H12" s="538"/>
      <c r="I12" s="538"/>
      <c r="J12" s="538"/>
      <c r="K12" s="538"/>
      <c r="L12" s="538"/>
      <c r="M12" s="538"/>
      <c r="N12" s="538"/>
      <c r="O12" s="538"/>
      <c r="P12" s="538"/>
    </row>
    <row r="13" spans="1:37" s="60" customFormat="1" ht="20.100000000000001" customHeight="1" thickBot="1" x14ac:dyDescent="0.3">
      <c r="A13" s="538"/>
      <c r="B13" s="538"/>
      <c r="C13" s="538"/>
      <c r="D13" s="538"/>
      <c r="E13" s="538"/>
      <c r="F13" s="538"/>
      <c r="G13" s="538"/>
      <c r="H13" s="538"/>
      <c r="I13" s="538"/>
      <c r="J13" s="538"/>
      <c r="K13" s="538"/>
      <c r="L13" s="538"/>
      <c r="M13" s="538"/>
      <c r="N13" s="538"/>
      <c r="O13" s="538"/>
      <c r="P13" s="538"/>
    </row>
    <row r="14" spans="1:37" s="60" customFormat="1" ht="14.45" customHeight="1" thickBot="1" x14ac:dyDescent="0.3">
      <c r="A14" s="539" t="s">
        <v>39</v>
      </c>
      <c r="B14" s="539"/>
      <c r="C14" s="539"/>
      <c r="D14" s="539"/>
      <c r="E14" s="539"/>
      <c r="F14" s="539"/>
      <c r="G14" s="539"/>
      <c r="H14" s="539"/>
      <c r="I14" s="539"/>
      <c r="J14" s="539"/>
      <c r="K14" s="539"/>
      <c r="L14" s="539"/>
      <c r="M14" s="539"/>
      <c r="N14" s="539"/>
      <c r="O14" s="539"/>
      <c r="P14" s="539"/>
      <c r="R14" s="537" t="s">
        <v>40</v>
      </c>
      <c r="S14" s="537"/>
      <c r="T14" s="537"/>
      <c r="U14" s="537"/>
      <c r="V14" s="537"/>
      <c r="W14" s="537"/>
      <c r="X14" s="537"/>
      <c r="Y14" s="537"/>
      <c r="Z14" s="537"/>
      <c r="AA14" s="537"/>
      <c r="AB14" s="537"/>
      <c r="AC14" s="537"/>
      <c r="AD14" s="537"/>
      <c r="AE14" s="537"/>
      <c r="AF14" s="537"/>
      <c r="AG14" s="537"/>
      <c r="AH14" s="537"/>
      <c r="AI14" s="537"/>
      <c r="AJ14" s="537"/>
      <c r="AK14" s="61"/>
    </row>
    <row r="15" spans="1:37" s="60" customFormat="1" ht="15" customHeight="1" thickBot="1" x14ac:dyDescent="0.3">
      <c r="A15" s="539"/>
      <c r="B15" s="539"/>
      <c r="C15" s="539"/>
      <c r="D15" s="539"/>
      <c r="E15" s="539"/>
      <c r="F15" s="539"/>
      <c r="G15" s="539"/>
      <c r="H15" s="539"/>
      <c r="I15" s="539"/>
      <c r="J15" s="539"/>
      <c r="K15" s="539"/>
      <c r="L15" s="539"/>
      <c r="M15" s="539"/>
      <c r="N15" s="539"/>
      <c r="O15" s="539"/>
      <c r="P15" s="539"/>
      <c r="R15" s="537"/>
      <c r="S15" s="537"/>
      <c r="T15" s="537"/>
      <c r="U15" s="537"/>
      <c r="V15" s="537"/>
      <c r="W15" s="537"/>
      <c r="X15" s="537"/>
      <c r="Y15" s="537"/>
      <c r="Z15" s="537"/>
      <c r="AA15" s="537"/>
      <c r="AB15" s="537"/>
      <c r="AC15" s="537"/>
      <c r="AD15" s="537"/>
      <c r="AE15" s="537"/>
      <c r="AF15" s="537"/>
      <c r="AG15" s="537"/>
      <c r="AH15" s="537"/>
      <c r="AI15" s="537"/>
      <c r="AJ15" s="537"/>
      <c r="AK15" s="61"/>
    </row>
    <row r="16" spans="1:37" ht="47.25" customHeight="1" thickBot="1" x14ac:dyDescent="0.25">
      <c r="A16" s="540" t="s">
        <v>41</v>
      </c>
      <c r="B16" s="536" t="s">
        <v>42</v>
      </c>
      <c r="C16" s="536"/>
      <c r="D16" s="536"/>
      <c r="E16" s="536"/>
      <c r="F16" s="536"/>
      <c r="G16" s="536" t="s">
        <v>43</v>
      </c>
      <c r="H16" s="536" t="s">
        <v>44</v>
      </c>
      <c r="I16" s="536"/>
      <c r="J16" s="536"/>
      <c r="K16" s="536"/>
      <c r="L16" s="536" t="s">
        <v>46</v>
      </c>
      <c r="M16" s="541" t="s">
        <v>45</v>
      </c>
      <c r="N16" s="536" t="s">
        <v>47</v>
      </c>
      <c r="O16" s="536" t="s">
        <v>48</v>
      </c>
      <c r="P16" s="537" t="s">
        <v>49</v>
      </c>
      <c r="Q16" s="62"/>
      <c r="R16" s="535" t="s">
        <v>42</v>
      </c>
      <c r="S16" s="535"/>
      <c r="T16" s="534" t="s">
        <v>50</v>
      </c>
      <c r="U16" s="534"/>
      <c r="V16" s="534"/>
      <c r="W16" s="534"/>
      <c r="X16" s="534" t="s">
        <v>51</v>
      </c>
      <c r="Y16" s="534"/>
      <c r="Z16" s="534"/>
      <c r="AA16" s="534"/>
      <c r="AB16" s="534" t="s">
        <v>52</v>
      </c>
      <c r="AC16" s="534"/>
      <c r="AD16" s="534"/>
      <c r="AE16" s="534"/>
      <c r="AF16" s="534" t="s">
        <v>53</v>
      </c>
      <c r="AG16" s="534"/>
      <c r="AH16" s="534"/>
      <c r="AI16" s="534"/>
      <c r="AJ16" s="535" t="s">
        <v>54</v>
      </c>
    </row>
    <row r="17" spans="1:36" s="60" customFormat="1" ht="63" customHeight="1" thickBot="1" x14ac:dyDescent="0.3">
      <c r="A17" s="540"/>
      <c r="B17" s="63" t="s">
        <v>55</v>
      </c>
      <c r="C17" s="63" t="s">
        <v>56</v>
      </c>
      <c r="D17" s="63" t="s">
        <v>57</v>
      </c>
      <c r="E17" s="63" t="s">
        <v>58</v>
      </c>
      <c r="F17" s="63" t="s">
        <v>59</v>
      </c>
      <c r="G17" s="536"/>
      <c r="H17" s="63" t="s">
        <v>60</v>
      </c>
      <c r="I17" s="63" t="s">
        <v>61</v>
      </c>
      <c r="J17" s="63" t="s">
        <v>62</v>
      </c>
      <c r="K17" s="63" t="s">
        <v>63</v>
      </c>
      <c r="L17" s="536"/>
      <c r="M17" s="536"/>
      <c r="N17" s="536"/>
      <c r="O17" s="536"/>
      <c r="P17" s="537"/>
      <c r="Q17" s="64"/>
      <c r="R17" s="63" t="s">
        <v>55</v>
      </c>
      <c r="S17" s="63" t="s">
        <v>56</v>
      </c>
      <c r="T17" s="65" t="s">
        <v>64</v>
      </c>
      <c r="U17" s="65" t="s">
        <v>65</v>
      </c>
      <c r="V17" s="65" t="s">
        <v>66</v>
      </c>
      <c r="W17" s="63" t="s">
        <v>67</v>
      </c>
      <c r="X17" s="65" t="s">
        <v>68</v>
      </c>
      <c r="Y17" s="65" t="s">
        <v>69</v>
      </c>
      <c r="Z17" s="65" t="s">
        <v>70</v>
      </c>
      <c r="AA17" s="63" t="s">
        <v>71</v>
      </c>
      <c r="AB17" s="65" t="s">
        <v>72</v>
      </c>
      <c r="AC17" s="65" t="s">
        <v>73</v>
      </c>
      <c r="AD17" s="65" t="s">
        <v>74</v>
      </c>
      <c r="AE17" s="63" t="s">
        <v>75</v>
      </c>
      <c r="AF17" s="65" t="s">
        <v>76</v>
      </c>
      <c r="AG17" s="65" t="s">
        <v>77</v>
      </c>
      <c r="AH17" s="65" t="s">
        <v>78</v>
      </c>
      <c r="AI17" s="63" t="s">
        <v>79</v>
      </c>
      <c r="AJ17" s="535"/>
    </row>
    <row r="18" spans="1:36" s="60" customFormat="1" ht="99.95" customHeight="1" thickBot="1" x14ac:dyDescent="0.3">
      <c r="A18" s="532" t="s">
        <v>185</v>
      </c>
      <c r="B18" s="67" t="s">
        <v>186</v>
      </c>
      <c r="C18" s="67" t="s">
        <v>187</v>
      </c>
      <c r="D18" s="68" t="s">
        <v>83</v>
      </c>
      <c r="E18" s="69">
        <f t="shared" ref="E18:E27" si="0">AJ18</f>
        <v>4</v>
      </c>
      <c r="F18" s="70" t="s">
        <v>84</v>
      </c>
      <c r="G18" s="66" t="s">
        <v>188</v>
      </c>
      <c r="H18" s="69">
        <f t="shared" ref="H18:H39" si="1">+W18</f>
        <v>1</v>
      </c>
      <c r="I18" s="69">
        <f t="shared" ref="I18:I39" si="2">+AA18</f>
        <v>1</v>
      </c>
      <c r="J18" s="69">
        <f t="shared" ref="J18:J39" si="3">+AE18</f>
        <v>1</v>
      </c>
      <c r="K18" s="69">
        <f t="shared" ref="K18:K39" si="4">+AI18</f>
        <v>1</v>
      </c>
      <c r="L18" s="533" t="s">
        <v>189</v>
      </c>
      <c r="M18" s="71">
        <v>231984.36981263492</v>
      </c>
      <c r="N18" s="67" t="s">
        <v>190</v>
      </c>
      <c r="O18" s="66" t="s">
        <v>191</v>
      </c>
      <c r="P18" s="66" t="s">
        <v>192</v>
      </c>
      <c r="Q18" s="72"/>
      <c r="R18" s="67" t="s">
        <v>186</v>
      </c>
      <c r="S18" s="67" t="s">
        <v>187</v>
      </c>
      <c r="T18" s="67">
        <v>0</v>
      </c>
      <c r="U18" s="67">
        <v>0</v>
      </c>
      <c r="V18" s="67">
        <v>1</v>
      </c>
      <c r="W18" s="73">
        <f t="shared" ref="W18:W39" si="5">+IF($D18="Porcentaje",IF(AND(T18&lt;&gt;"",U18="",V18=""),T18,IF(AND(T18&lt;&gt;"",U18&lt;&gt;"",V18=""),U18,IF(AND(T18&lt;&gt;"",U18&lt;&gt;"",V18&lt;&gt;""),V18,0))),SUM(T18:V18))</f>
        <v>1</v>
      </c>
      <c r="X18" s="67">
        <v>0</v>
      </c>
      <c r="Y18" s="67">
        <v>0</v>
      </c>
      <c r="Z18" s="67">
        <v>1</v>
      </c>
      <c r="AA18" s="73">
        <f t="shared" ref="AA18:AA39" si="6">+IF($D18="Porcentaje",IF(AND(X18&lt;&gt;"",Y18="",Z18=""),X18,IF(AND(X18&lt;&gt;"",Y18&lt;&gt;"",Z18=""),Y18,IF(AND(X18&lt;&gt;"",Y18&lt;&gt;"",Z18&lt;&gt;""),Z18,0))),SUM(X18:Z18))</f>
        <v>1</v>
      </c>
      <c r="AB18" s="67">
        <v>0</v>
      </c>
      <c r="AC18" s="67">
        <v>0</v>
      </c>
      <c r="AD18" s="67">
        <v>1</v>
      </c>
      <c r="AE18" s="73">
        <f t="shared" ref="AE18:AE39" si="7">+IF($D18="Porcentaje",IF(AND(AB18&lt;&gt;"",AC18="",AD18=""),AB18,IF(AND(AB18&lt;&gt;"",AC18&lt;&gt;"",AD18=""),AC18,IF(AND(AB18&lt;&gt;"",AC18&lt;&gt;"",AD18&lt;&gt;""),AD18,0))),SUM(AB18:AD18))</f>
        <v>1</v>
      </c>
      <c r="AF18" s="67">
        <v>0</v>
      </c>
      <c r="AG18" s="67">
        <v>0</v>
      </c>
      <c r="AH18" s="67">
        <v>1</v>
      </c>
      <c r="AI18" s="73">
        <f t="shared" ref="AI18:AI39" si="8">+IF($D18="Porcentaje",IF(AND(AF18&lt;&gt;"",AG18="",AH18=""),AF18,IF(AND(AF18&lt;&gt;"",AG18&lt;&gt;"",AH18=""),AG18,IF(AND(AF18&lt;&gt;"",AG18&lt;&gt;"",AH18&lt;&gt;""),AH18,0))),SUM(AF18:AH18))</f>
        <v>1</v>
      </c>
      <c r="AJ18" s="73">
        <f t="shared" ref="AJ18:AJ39" si="9">+IFERROR(IF(D18="Porcentaje",IF(AND(COUNT(T18:V18)&gt;=0,COUNT(X18:Z18)=0,COUNT(AB18:AD18)=0,COUNT(AF18:AH18)=0),W18,IF(AND(COUNT(T18:V18)&gt;=1,COUNT(X18:Z18)&gt;=1,COUNT(AB18:AD18)=0,COUNT(AF18:AH18)=0),AA18,IF(AND(COUNT(T18:V18)&gt;=1,COUNT(X18:Z18)&gt;=1,COUNT(AB18:AD18)&gt;=1,COUNT(AF18:AH18)=0),AE18,IF(AND(COUNT(T18:V18)&gt;=1,COUNT(X18:Z18)&gt;=1,COUNT(AB18:AD18)&gt;=1,COUNT(AF18:AH18)&gt;=1),AI18,"-")))),SUM(W18,AA18,AE18,AI18)),"-")</f>
        <v>4</v>
      </c>
    </row>
    <row r="19" spans="1:36" s="60" customFormat="1" ht="99.95" customHeight="1" thickBot="1" x14ac:dyDescent="0.3">
      <c r="A19" s="532"/>
      <c r="B19" s="67" t="s">
        <v>193</v>
      </c>
      <c r="C19" s="67" t="s">
        <v>194</v>
      </c>
      <c r="D19" s="68" t="s">
        <v>83</v>
      </c>
      <c r="E19" s="69">
        <f t="shared" si="0"/>
        <v>4</v>
      </c>
      <c r="F19" s="70" t="s">
        <v>84</v>
      </c>
      <c r="G19" s="66" t="s">
        <v>195</v>
      </c>
      <c r="H19" s="69">
        <f t="shared" si="1"/>
        <v>1</v>
      </c>
      <c r="I19" s="69">
        <f t="shared" si="2"/>
        <v>1</v>
      </c>
      <c r="J19" s="69">
        <f t="shared" si="3"/>
        <v>1</v>
      </c>
      <c r="K19" s="69">
        <f t="shared" si="4"/>
        <v>1</v>
      </c>
      <c r="L19" s="533"/>
      <c r="M19" s="71">
        <v>2111057.7652949779</v>
      </c>
      <c r="N19" s="67" t="s">
        <v>190</v>
      </c>
      <c r="O19" s="66" t="s">
        <v>196</v>
      </c>
      <c r="P19" s="66" t="s">
        <v>192</v>
      </c>
      <c r="Q19" s="72"/>
      <c r="R19" s="67" t="s">
        <v>193</v>
      </c>
      <c r="S19" s="67" t="s">
        <v>194</v>
      </c>
      <c r="T19" s="67">
        <v>0</v>
      </c>
      <c r="U19" s="67">
        <v>0</v>
      </c>
      <c r="V19" s="67">
        <v>1</v>
      </c>
      <c r="W19" s="73">
        <f t="shared" si="5"/>
        <v>1</v>
      </c>
      <c r="X19" s="67">
        <v>0</v>
      </c>
      <c r="Y19" s="67">
        <v>0</v>
      </c>
      <c r="Z19" s="67">
        <v>1</v>
      </c>
      <c r="AA19" s="73">
        <f t="shared" si="6"/>
        <v>1</v>
      </c>
      <c r="AB19" s="67">
        <v>0</v>
      </c>
      <c r="AC19" s="67">
        <v>0</v>
      </c>
      <c r="AD19" s="67">
        <v>1</v>
      </c>
      <c r="AE19" s="73">
        <f t="shared" si="7"/>
        <v>1</v>
      </c>
      <c r="AF19" s="67">
        <v>0</v>
      </c>
      <c r="AG19" s="67">
        <v>0</v>
      </c>
      <c r="AH19" s="67">
        <v>1</v>
      </c>
      <c r="AI19" s="73">
        <f t="shared" si="8"/>
        <v>1</v>
      </c>
      <c r="AJ19" s="73">
        <f t="shared" si="9"/>
        <v>4</v>
      </c>
    </row>
    <row r="20" spans="1:36" s="58" customFormat="1" ht="110.25" customHeight="1" thickBot="1" x14ac:dyDescent="0.3">
      <c r="A20" s="66" t="s">
        <v>197</v>
      </c>
      <c r="B20" s="67" t="s">
        <v>198</v>
      </c>
      <c r="C20" s="67" t="s">
        <v>199</v>
      </c>
      <c r="D20" s="68" t="s">
        <v>83</v>
      </c>
      <c r="E20" s="69">
        <f t="shared" si="0"/>
        <v>4</v>
      </c>
      <c r="F20" s="70" t="s">
        <v>84</v>
      </c>
      <c r="G20" s="66" t="s">
        <v>200</v>
      </c>
      <c r="H20" s="69">
        <f t="shared" si="1"/>
        <v>1</v>
      </c>
      <c r="I20" s="69">
        <f t="shared" si="2"/>
        <v>1</v>
      </c>
      <c r="J20" s="69">
        <f t="shared" si="3"/>
        <v>1</v>
      </c>
      <c r="K20" s="69">
        <f t="shared" si="4"/>
        <v>1</v>
      </c>
      <c r="L20" s="533"/>
      <c r="M20" s="71">
        <v>150789.84037821271</v>
      </c>
      <c r="N20" s="67" t="s">
        <v>201</v>
      </c>
      <c r="O20" s="66" t="s">
        <v>202</v>
      </c>
      <c r="P20" s="66" t="s">
        <v>203</v>
      </c>
      <c r="Q20" s="72"/>
      <c r="R20" s="67" t="s">
        <v>198</v>
      </c>
      <c r="S20" s="67" t="s">
        <v>204</v>
      </c>
      <c r="T20" s="67">
        <v>0</v>
      </c>
      <c r="U20" s="67">
        <v>0</v>
      </c>
      <c r="V20" s="67">
        <v>1</v>
      </c>
      <c r="W20" s="73">
        <f t="shared" si="5"/>
        <v>1</v>
      </c>
      <c r="X20" s="67">
        <v>0</v>
      </c>
      <c r="Y20" s="67">
        <v>0</v>
      </c>
      <c r="Z20" s="67">
        <v>1</v>
      </c>
      <c r="AA20" s="73">
        <f t="shared" si="6"/>
        <v>1</v>
      </c>
      <c r="AB20" s="67">
        <v>0</v>
      </c>
      <c r="AC20" s="67">
        <v>0</v>
      </c>
      <c r="AD20" s="67">
        <v>1</v>
      </c>
      <c r="AE20" s="73">
        <f t="shared" si="7"/>
        <v>1</v>
      </c>
      <c r="AF20" s="67">
        <v>0</v>
      </c>
      <c r="AG20" s="67">
        <v>0</v>
      </c>
      <c r="AH20" s="67">
        <v>1</v>
      </c>
      <c r="AI20" s="73">
        <f t="shared" si="8"/>
        <v>1</v>
      </c>
      <c r="AJ20" s="73">
        <f t="shared" si="9"/>
        <v>4</v>
      </c>
    </row>
    <row r="21" spans="1:36" s="60" customFormat="1" ht="99.95" customHeight="1" thickBot="1" x14ac:dyDescent="0.3">
      <c r="A21" s="66" t="s">
        <v>205</v>
      </c>
      <c r="B21" s="67" t="s">
        <v>206</v>
      </c>
      <c r="C21" s="67" t="s">
        <v>207</v>
      </c>
      <c r="D21" s="68" t="s">
        <v>83</v>
      </c>
      <c r="E21" s="69">
        <f t="shared" si="0"/>
        <v>12</v>
      </c>
      <c r="F21" s="70" t="s">
        <v>108</v>
      </c>
      <c r="G21" s="74" t="s">
        <v>208</v>
      </c>
      <c r="H21" s="69">
        <f t="shared" si="1"/>
        <v>3</v>
      </c>
      <c r="I21" s="69">
        <f t="shared" si="2"/>
        <v>3</v>
      </c>
      <c r="J21" s="69">
        <f t="shared" si="3"/>
        <v>3</v>
      </c>
      <c r="K21" s="69">
        <f t="shared" si="4"/>
        <v>3</v>
      </c>
      <c r="L21" s="67" t="s">
        <v>209</v>
      </c>
      <c r="M21" s="71">
        <v>463968.73962526984</v>
      </c>
      <c r="N21" s="67" t="s">
        <v>210</v>
      </c>
      <c r="O21" s="66" t="s">
        <v>211</v>
      </c>
      <c r="P21" s="66" t="s">
        <v>212</v>
      </c>
      <c r="Q21" s="72"/>
      <c r="R21" s="67" t="s">
        <v>206</v>
      </c>
      <c r="S21" s="67" t="s">
        <v>204</v>
      </c>
      <c r="T21" s="67">
        <v>1</v>
      </c>
      <c r="U21" s="67">
        <v>1</v>
      </c>
      <c r="V21" s="67">
        <v>1</v>
      </c>
      <c r="W21" s="73">
        <f t="shared" si="5"/>
        <v>3</v>
      </c>
      <c r="X21" s="67">
        <v>1</v>
      </c>
      <c r="Y21" s="67">
        <v>1</v>
      </c>
      <c r="Z21" s="67">
        <v>1</v>
      </c>
      <c r="AA21" s="73">
        <f t="shared" si="6"/>
        <v>3</v>
      </c>
      <c r="AB21" s="67">
        <v>1</v>
      </c>
      <c r="AC21" s="67">
        <v>1</v>
      </c>
      <c r="AD21" s="67">
        <v>1</v>
      </c>
      <c r="AE21" s="73">
        <f t="shared" si="7"/>
        <v>3</v>
      </c>
      <c r="AF21" s="67">
        <v>1</v>
      </c>
      <c r="AG21" s="67">
        <v>1</v>
      </c>
      <c r="AH21" s="67">
        <v>1</v>
      </c>
      <c r="AI21" s="73">
        <f t="shared" si="8"/>
        <v>3</v>
      </c>
      <c r="AJ21" s="73">
        <f t="shared" si="9"/>
        <v>12</v>
      </c>
    </row>
    <row r="22" spans="1:36" s="60" customFormat="1" ht="121.5" customHeight="1" thickBot="1" x14ac:dyDescent="0.3">
      <c r="A22" s="532" t="s">
        <v>213</v>
      </c>
      <c r="B22" s="67" t="s">
        <v>214</v>
      </c>
      <c r="C22" s="67" t="s">
        <v>215</v>
      </c>
      <c r="D22" s="68" t="s">
        <v>83</v>
      </c>
      <c r="E22" s="69">
        <f t="shared" si="0"/>
        <v>12</v>
      </c>
      <c r="F22" s="70" t="s">
        <v>84</v>
      </c>
      <c r="G22" s="66" t="s">
        <v>216</v>
      </c>
      <c r="H22" s="69">
        <f t="shared" si="1"/>
        <v>3</v>
      </c>
      <c r="I22" s="69">
        <f t="shared" si="2"/>
        <v>3</v>
      </c>
      <c r="J22" s="69">
        <f t="shared" si="3"/>
        <v>3</v>
      </c>
      <c r="K22" s="69">
        <f t="shared" si="4"/>
        <v>3</v>
      </c>
      <c r="L22" s="533" t="s">
        <v>217</v>
      </c>
      <c r="M22" s="71">
        <v>3015796.8075642539</v>
      </c>
      <c r="N22" s="67" t="s">
        <v>210</v>
      </c>
      <c r="O22" s="75" t="s">
        <v>218</v>
      </c>
      <c r="P22" s="66" t="str">
        <f>+P21</f>
        <v>Informar a Planificación y Desarrollo sobre los informes ejecutados, para fines de cumplimiento.</v>
      </c>
      <c r="Q22" s="72"/>
      <c r="R22" s="67" t="s">
        <v>214</v>
      </c>
      <c r="S22" s="67" t="s">
        <v>204</v>
      </c>
      <c r="T22" s="67">
        <v>1</v>
      </c>
      <c r="U22" s="67">
        <v>1</v>
      </c>
      <c r="V22" s="67">
        <v>1</v>
      </c>
      <c r="W22" s="73">
        <f t="shared" si="5"/>
        <v>3</v>
      </c>
      <c r="X22" s="67">
        <v>1</v>
      </c>
      <c r="Y22" s="67">
        <v>1</v>
      </c>
      <c r="Z22" s="67">
        <v>1</v>
      </c>
      <c r="AA22" s="73">
        <f t="shared" si="6"/>
        <v>3</v>
      </c>
      <c r="AB22" s="67">
        <v>1</v>
      </c>
      <c r="AC22" s="67">
        <v>1</v>
      </c>
      <c r="AD22" s="67">
        <v>1</v>
      </c>
      <c r="AE22" s="73">
        <f t="shared" si="7"/>
        <v>3</v>
      </c>
      <c r="AF22" s="67">
        <v>1</v>
      </c>
      <c r="AG22" s="67">
        <v>1</v>
      </c>
      <c r="AH22" s="67">
        <v>1</v>
      </c>
      <c r="AI22" s="73">
        <f t="shared" si="8"/>
        <v>3</v>
      </c>
      <c r="AJ22" s="73">
        <f t="shared" si="9"/>
        <v>12</v>
      </c>
    </row>
    <row r="23" spans="1:36" s="60" customFormat="1" ht="99.95" customHeight="1" thickBot="1" x14ac:dyDescent="0.3">
      <c r="A23" s="532"/>
      <c r="B23" s="67" t="s">
        <v>219</v>
      </c>
      <c r="C23" s="67" t="s">
        <v>220</v>
      </c>
      <c r="D23" s="68" t="s">
        <v>83</v>
      </c>
      <c r="E23" s="69">
        <f t="shared" si="0"/>
        <v>12</v>
      </c>
      <c r="F23" s="70" t="s">
        <v>84</v>
      </c>
      <c r="G23" s="66" t="s">
        <v>221</v>
      </c>
      <c r="H23" s="69">
        <f t="shared" si="1"/>
        <v>3</v>
      </c>
      <c r="I23" s="69">
        <f t="shared" si="2"/>
        <v>3</v>
      </c>
      <c r="J23" s="69">
        <f t="shared" si="3"/>
        <v>3</v>
      </c>
      <c r="K23" s="69">
        <f t="shared" si="4"/>
        <v>3</v>
      </c>
      <c r="L23" s="533"/>
      <c r="M23" s="71"/>
      <c r="N23" s="67" t="s">
        <v>222</v>
      </c>
      <c r="O23" s="66" t="s">
        <v>223</v>
      </c>
      <c r="P23" s="66" t="str">
        <f>+P22</f>
        <v>Informar a Planificación y Desarrollo sobre los informes ejecutados, para fines de cumplimiento.</v>
      </c>
      <c r="Q23" s="72"/>
      <c r="R23" s="67" t="s">
        <v>219</v>
      </c>
      <c r="S23" s="67" t="s">
        <v>204</v>
      </c>
      <c r="T23" s="67">
        <v>1</v>
      </c>
      <c r="U23" s="67">
        <v>1</v>
      </c>
      <c r="V23" s="67">
        <v>1</v>
      </c>
      <c r="W23" s="73">
        <f t="shared" si="5"/>
        <v>3</v>
      </c>
      <c r="X23" s="67">
        <v>1</v>
      </c>
      <c r="Y23" s="67">
        <v>1</v>
      </c>
      <c r="Z23" s="67">
        <v>1</v>
      </c>
      <c r="AA23" s="73">
        <f t="shared" si="6"/>
        <v>3</v>
      </c>
      <c r="AB23" s="67">
        <v>1</v>
      </c>
      <c r="AC23" s="67">
        <v>1</v>
      </c>
      <c r="AD23" s="67">
        <v>1</v>
      </c>
      <c r="AE23" s="73">
        <f t="shared" si="7"/>
        <v>3</v>
      </c>
      <c r="AF23" s="67">
        <v>1</v>
      </c>
      <c r="AG23" s="67">
        <v>1</v>
      </c>
      <c r="AH23" s="67">
        <v>1</v>
      </c>
      <c r="AI23" s="73">
        <f t="shared" si="8"/>
        <v>3</v>
      </c>
      <c r="AJ23" s="73">
        <f t="shared" si="9"/>
        <v>12</v>
      </c>
    </row>
    <row r="24" spans="1:36" s="60" customFormat="1" ht="111" customHeight="1" thickBot="1" x14ac:dyDescent="0.3">
      <c r="A24" s="532"/>
      <c r="B24" s="67" t="s">
        <v>224</v>
      </c>
      <c r="C24" s="67" t="s">
        <v>225</v>
      </c>
      <c r="D24" s="68" t="s">
        <v>83</v>
      </c>
      <c r="E24" s="69">
        <f t="shared" si="0"/>
        <v>12</v>
      </c>
      <c r="F24" s="70" t="s">
        <v>84</v>
      </c>
      <c r="G24" s="66" t="s">
        <v>226</v>
      </c>
      <c r="H24" s="69">
        <f t="shared" si="1"/>
        <v>3</v>
      </c>
      <c r="I24" s="69">
        <f t="shared" si="2"/>
        <v>3</v>
      </c>
      <c r="J24" s="69">
        <f t="shared" si="3"/>
        <v>3</v>
      </c>
      <c r="K24" s="69">
        <f t="shared" si="4"/>
        <v>3</v>
      </c>
      <c r="L24" s="533"/>
      <c r="M24" s="71">
        <v>3015796.8075642539</v>
      </c>
      <c r="N24" s="67" t="s">
        <v>227</v>
      </c>
      <c r="O24" s="66" t="s">
        <v>228</v>
      </c>
      <c r="P24" s="66" t="str">
        <f>+P23</f>
        <v>Informar a Planificación y Desarrollo sobre los informes ejecutados, para fines de cumplimiento.</v>
      </c>
      <c r="Q24" s="72"/>
      <c r="R24" s="67" t="s">
        <v>224</v>
      </c>
      <c r="S24" s="67" t="s">
        <v>204</v>
      </c>
      <c r="T24" s="67">
        <v>1</v>
      </c>
      <c r="U24" s="67">
        <v>1</v>
      </c>
      <c r="V24" s="67">
        <v>1</v>
      </c>
      <c r="W24" s="73">
        <f t="shared" si="5"/>
        <v>3</v>
      </c>
      <c r="X24" s="67">
        <v>1</v>
      </c>
      <c r="Y24" s="67">
        <v>1</v>
      </c>
      <c r="Z24" s="67">
        <v>1</v>
      </c>
      <c r="AA24" s="73">
        <f t="shared" si="6"/>
        <v>3</v>
      </c>
      <c r="AB24" s="67">
        <v>1</v>
      </c>
      <c r="AC24" s="67">
        <v>1</v>
      </c>
      <c r="AD24" s="67">
        <v>1</v>
      </c>
      <c r="AE24" s="73">
        <f t="shared" si="7"/>
        <v>3</v>
      </c>
      <c r="AF24" s="67">
        <v>1</v>
      </c>
      <c r="AG24" s="67">
        <v>1</v>
      </c>
      <c r="AH24" s="67">
        <v>1</v>
      </c>
      <c r="AI24" s="73">
        <f t="shared" si="8"/>
        <v>3</v>
      </c>
      <c r="AJ24" s="73">
        <f t="shared" si="9"/>
        <v>12</v>
      </c>
    </row>
    <row r="25" spans="1:36" s="60" customFormat="1" ht="109.5" customHeight="1" thickBot="1" x14ac:dyDescent="0.3">
      <c r="A25" s="532"/>
      <c r="B25" s="67" t="s">
        <v>229</v>
      </c>
      <c r="C25" s="67" t="s">
        <v>204</v>
      </c>
      <c r="D25" s="68" t="s">
        <v>83</v>
      </c>
      <c r="E25" s="69">
        <f t="shared" si="0"/>
        <v>12</v>
      </c>
      <c r="F25" s="70" t="s">
        <v>84</v>
      </c>
      <c r="G25" s="75" t="s">
        <v>230</v>
      </c>
      <c r="H25" s="69">
        <f t="shared" si="1"/>
        <v>3</v>
      </c>
      <c r="I25" s="69">
        <f t="shared" si="2"/>
        <v>3</v>
      </c>
      <c r="J25" s="69">
        <f t="shared" si="3"/>
        <v>3</v>
      </c>
      <c r="K25" s="69">
        <f t="shared" si="4"/>
        <v>3</v>
      </c>
      <c r="L25" s="533"/>
      <c r="M25" s="71">
        <v>278381.24377516191</v>
      </c>
      <c r="N25" s="67" t="s">
        <v>231</v>
      </c>
      <c r="O25" s="75" t="s">
        <v>228</v>
      </c>
      <c r="P25" s="66" t="str">
        <f>+P24</f>
        <v>Informar a Planificación y Desarrollo sobre los informes ejecutados, para fines de cumplimiento.</v>
      </c>
      <c r="Q25" s="72"/>
      <c r="R25" s="67" t="s">
        <v>229</v>
      </c>
      <c r="S25" s="67" t="s">
        <v>204</v>
      </c>
      <c r="T25" s="67">
        <v>1</v>
      </c>
      <c r="U25" s="67">
        <v>1</v>
      </c>
      <c r="V25" s="67">
        <v>1</v>
      </c>
      <c r="W25" s="73">
        <f t="shared" si="5"/>
        <v>3</v>
      </c>
      <c r="X25" s="67">
        <v>1</v>
      </c>
      <c r="Y25" s="67">
        <v>1</v>
      </c>
      <c r="Z25" s="67">
        <v>1</v>
      </c>
      <c r="AA25" s="73">
        <f t="shared" si="6"/>
        <v>3</v>
      </c>
      <c r="AB25" s="67">
        <v>1</v>
      </c>
      <c r="AC25" s="67">
        <v>1</v>
      </c>
      <c r="AD25" s="67">
        <v>1</v>
      </c>
      <c r="AE25" s="73">
        <f t="shared" si="7"/>
        <v>3</v>
      </c>
      <c r="AF25" s="67">
        <v>1</v>
      </c>
      <c r="AG25" s="67">
        <v>1</v>
      </c>
      <c r="AH25" s="67">
        <v>1</v>
      </c>
      <c r="AI25" s="73">
        <f t="shared" si="8"/>
        <v>3</v>
      </c>
      <c r="AJ25" s="73">
        <f t="shared" si="9"/>
        <v>12</v>
      </c>
    </row>
    <row r="26" spans="1:36" s="60" customFormat="1" ht="120" customHeight="1" thickBot="1" x14ac:dyDescent="0.3">
      <c r="A26" s="532" t="s">
        <v>232</v>
      </c>
      <c r="B26" s="67" t="s">
        <v>233</v>
      </c>
      <c r="C26" s="67" t="s">
        <v>204</v>
      </c>
      <c r="D26" s="68" t="s">
        <v>83</v>
      </c>
      <c r="E26" s="69">
        <f t="shared" si="0"/>
        <v>12</v>
      </c>
      <c r="F26" s="70" t="s">
        <v>84</v>
      </c>
      <c r="G26" s="75" t="s">
        <v>234</v>
      </c>
      <c r="H26" s="69">
        <f t="shared" si="1"/>
        <v>3</v>
      </c>
      <c r="I26" s="69">
        <f t="shared" si="2"/>
        <v>3</v>
      </c>
      <c r="J26" s="69">
        <f t="shared" si="3"/>
        <v>3</v>
      </c>
      <c r="K26" s="69">
        <f t="shared" si="4"/>
        <v>3</v>
      </c>
      <c r="L26" s="67" t="s">
        <v>235</v>
      </c>
      <c r="M26" s="71">
        <v>4639687.3962526983</v>
      </c>
      <c r="N26" s="67" t="s">
        <v>190</v>
      </c>
      <c r="O26" s="75" t="s">
        <v>236</v>
      </c>
      <c r="P26" s="66"/>
      <c r="Q26" s="72"/>
      <c r="R26" s="67" t="s">
        <v>233</v>
      </c>
      <c r="S26" s="67" t="s">
        <v>204</v>
      </c>
      <c r="T26" s="67">
        <v>1</v>
      </c>
      <c r="U26" s="67">
        <v>1</v>
      </c>
      <c r="V26" s="67">
        <v>1</v>
      </c>
      <c r="W26" s="73">
        <f t="shared" si="5"/>
        <v>3</v>
      </c>
      <c r="X26" s="67">
        <v>1</v>
      </c>
      <c r="Y26" s="67">
        <v>1</v>
      </c>
      <c r="Z26" s="67">
        <v>1</v>
      </c>
      <c r="AA26" s="73">
        <f t="shared" si="6"/>
        <v>3</v>
      </c>
      <c r="AB26" s="67">
        <v>1</v>
      </c>
      <c r="AC26" s="67">
        <v>1</v>
      </c>
      <c r="AD26" s="67">
        <v>1</v>
      </c>
      <c r="AE26" s="73">
        <f t="shared" si="7"/>
        <v>3</v>
      </c>
      <c r="AF26" s="67">
        <v>1</v>
      </c>
      <c r="AG26" s="67">
        <v>1</v>
      </c>
      <c r="AH26" s="67">
        <v>1</v>
      </c>
      <c r="AI26" s="73">
        <f t="shared" si="8"/>
        <v>3</v>
      </c>
      <c r="AJ26" s="73">
        <f t="shared" si="9"/>
        <v>12</v>
      </c>
    </row>
    <row r="27" spans="1:36" s="60" customFormat="1" ht="99.95" customHeight="1" thickBot="1" x14ac:dyDescent="0.3">
      <c r="A27" s="532"/>
      <c r="B27" s="67" t="s">
        <v>237</v>
      </c>
      <c r="C27" s="67" t="s">
        <v>238</v>
      </c>
      <c r="D27" s="68" t="s">
        <v>83</v>
      </c>
      <c r="E27" s="69">
        <f t="shared" si="0"/>
        <v>12</v>
      </c>
      <c r="F27" s="70" t="s">
        <v>84</v>
      </c>
      <c r="G27" s="66" t="s">
        <v>239</v>
      </c>
      <c r="H27" s="69">
        <f t="shared" si="1"/>
        <v>3</v>
      </c>
      <c r="I27" s="69">
        <f t="shared" si="2"/>
        <v>3</v>
      </c>
      <c r="J27" s="69">
        <f t="shared" si="3"/>
        <v>3</v>
      </c>
      <c r="K27" s="69">
        <f t="shared" si="4"/>
        <v>3</v>
      </c>
      <c r="L27" s="67" t="s">
        <v>240</v>
      </c>
      <c r="M27" s="71">
        <v>568361.7060409555</v>
      </c>
      <c r="N27" s="67" t="s">
        <v>231</v>
      </c>
      <c r="O27" s="66" t="s">
        <v>241</v>
      </c>
      <c r="P27" s="66" t="s">
        <v>242</v>
      </c>
      <c r="Q27" s="72"/>
      <c r="R27" s="67" t="s">
        <v>237</v>
      </c>
      <c r="S27" s="67" t="s">
        <v>238</v>
      </c>
      <c r="T27" s="67">
        <v>1</v>
      </c>
      <c r="U27" s="67">
        <v>1</v>
      </c>
      <c r="V27" s="67">
        <v>1</v>
      </c>
      <c r="W27" s="73">
        <f t="shared" si="5"/>
        <v>3</v>
      </c>
      <c r="X27" s="67">
        <v>1</v>
      </c>
      <c r="Y27" s="67">
        <v>1</v>
      </c>
      <c r="Z27" s="67">
        <v>1</v>
      </c>
      <c r="AA27" s="73">
        <f t="shared" si="6"/>
        <v>3</v>
      </c>
      <c r="AB27" s="67">
        <v>1</v>
      </c>
      <c r="AC27" s="67">
        <v>1</v>
      </c>
      <c r="AD27" s="67">
        <v>1</v>
      </c>
      <c r="AE27" s="73">
        <f t="shared" si="7"/>
        <v>3</v>
      </c>
      <c r="AF27" s="67">
        <v>1</v>
      </c>
      <c r="AG27" s="67">
        <v>1</v>
      </c>
      <c r="AH27" s="67">
        <v>1</v>
      </c>
      <c r="AI27" s="73">
        <f t="shared" si="8"/>
        <v>3</v>
      </c>
      <c r="AJ27" s="73">
        <f t="shared" si="9"/>
        <v>12</v>
      </c>
    </row>
    <row r="28" spans="1:36" s="60" customFormat="1" ht="99.95" customHeight="1" thickBot="1" x14ac:dyDescent="0.3">
      <c r="A28" s="532"/>
      <c r="B28" s="67" t="s">
        <v>243</v>
      </c>
      <c r="C28" s="67" t="s">
        <v>244</v>
      </c>
      <c r="D28" s="68" t="s">
        <v>83</v>
      </c>
      <c r="E28" s="69">
        <f t="shared" ref="E28:E39" si="10">+AJ28</f>
        <v>1</v>
      </c>
      <c r="F28" s="70" t="s">
        <v>84</v>
      </c>
      <c r="G28" s="75" t="s">
        <v>245</v>
      </c>
      <c r="H28" s="69">
        <f t="shared" si="1"/>
        <v>0</v>
      </c>
      <c r="I28" s="69">
        <f t="shared" si="2"/>
        <v>0</v>
      </c>
      <c r="J28" s="69">
        <f t="shared" si="3"/>
        <v>0</v>
      </c>
      <c r="K28" s="69">
        <f t="shared" si="4"/>
        <v>1</v>
      </c>
      <c r="L28" s="67" t="s">
        <v>235</v>
      </c>
      <c r="M28" s="71">
        <v>15832933.239712331</v>
      </c>
      <c r="N28" s="67" t="s">
        <v>190</v>
      </c>
      <c r="O28" s="75" t="s">
        <v>246</v>
      </c>
      <c r="P28" s="66" t="s">
        <v>192</v>
      </c>
      <c r="Q28" s="72"/>
      <c r="R28" s="67" t="s">
        <v>243</v>
      </c>
      <c r="S28" s="67" t="s">
        <v>244</v>
      </c>
      <c r="T28" s="67">
        <v>0</v>
      </c>
      <c r="U28" s="67">
        <v>0</v>
      </c>
      <c r="V28" s="67">
        <v>0</v>
      </c>
      <c r="W28" s="73">
        <f t="shared" si="5"/>
        <v>0</v>
      </c>
      <c r="X28" s="67">
        <v>0</v>
      </c>
      <c r="Y28" s="67">
        <v>0</v>
      </c>
      <c r="Z28" s="67">
        <v>0</v>
      </c>
      <c r="AA28" s="73">
        <f t="shared" si="6"/>
        <v>0</v>
      </c>
      <c r="AB28" s="67">
        <v>0</v>
      </c>
      <c r="AC28" s="67">
        <v>0</v>
      </c>
      <c r="AD28" s="67">
        <v>0</v>
      </c>
      <c r="AE28" s="73">
        <f t="shared" si="7"/>
        <v>0</v>
      </c>
      <c r="AF28" s="67">
        <v>0</v>
      </c>
      <c r="AG28" s="67">
        <v>0</v>
      </c>
      <c r="AH28" s="67">
        <v>1</v>
      </c>
      <c r="AI28" s="73">
        <f t="shared" si="8"/>
        <v>1</v>
      </c>
      <c r="AJ28" s="73">
        <f t="shared" si="9"/>
        <v>1</v>
      </c>
    </row>
    <row r="29" spans="1:36" s="60" customFormat="1" ht="99.95" customHeight="1" thickBot="1" x14ac:dyDescent="0.3">
      <c r="A29" s="532"/>
      <c r="B29" s="67" t="s">
        <v>247</v>
      </c>
      <c r="C29" s="67" t="s">
        <v>248</v>
      </c>
      <c r="D29" s="68" t="s">
        <v>83</v>
      </c>
      <c r="E29" s="69">
        <f t="shared" si="10"/>
        <v>12</v>
      </c>
      <c r="F29" s="70" t="s">
        <v>84</v>
      </c>
      <c r="G29" s="75" t="s">
        <v>249</v>
      </c>
      <c r="H29" s="69">
        <f t="shared" si="1"/>
        <v>3</v>
      </c>
      <c r="I29" s="69">
        <f t="shared" si="2"/>
        <v>3</v>
      </c>
      <c r="J29" s="69">
        <f t="shared" si="3"/>
        <v>3</v>
      </c>
      <c r="K29" s="69">
        <f t="shared" si="4"/>
        <v>3</v>
      </c>
      <c r="L29" s="67" t="s">
        <v>240</v>
      </c>
      <c r="M29" s="71"/>
      <c r="N29" s="67" t="s">
        <v>250</v>
      </c>
      <c r="O29" s="66" t="s">
        <v>251</v>
      </c>
      <c r="P29" s="66" t="s">
        <v>252</v>
      </c>
      <c r="Q29" s="72"/>
      <c r="R29" s="67" t="s">
        <v>247</v>
      </c>
      <c r="S29" s="67" t="s">
        <v>248</v>
      </c>
      <c r="T29" s="67">
        <v>1</v>
      </c>
      <c r="U29" s="67">
        <v>1</v>
      </c>
      <c r="V29" s="67">
        <v>1</v>
      </c>
      <c r="W29" s="73">
        <f t="shared" si="5"/>
        <v>3</v>
      </c>
      <c r="X29" s="67">
        <v>1</v>
      </c>
      <c r="Y29" s="67">
        <v>1</v>
      </c>
      <c r="Z29" s="67">
        <v>1</v>
      </c>
      <c r="AA29" s="73">
        <f t="shared" si="6"/>
        <v>3</v>
      </c>
      <c r="AB29" s="67">
        <v>1</v>
      </c>
      <c r="AC29" s="67">
        <v>1</v>
      </c>
      <c r="AD29" s="67">
        <v>1</v>
      </c>
      <c r="AE29" s="73">
        <f t="shared" si="7"/>
        <v>3</v>
      </c>
      <c r="AF29" s="67">
        <v>1</v>
      </c>
      <c r="AG29" s="67">
        <v>1</v>
      </c>
      <c r="AH29" s="67">
        <v>1</v>
      </c>
      <c r="AI29" s="73">
        <f t="shared" si="8"/>
        <v>3</v>
      </c>
      <c r="AJ29" s="73">
        <f t="shared" si="9"/>
        <v>12</v>
      </c>
    </row>
    <row r="30" spans="1:36" s="60" customFormat="1" ht="128.25" customHeight="1" thickBot="1" x14ac:dyDescent="0.3">
      <c r="A30" s="532"/>
      <c r="B30" s="67" t="s">
        <v>253</v>
      </c>
      <c r="C30" s="67" t="s">
        <v>254</v>
      </c>
      <c r="D30" s="68" t="s">
        <v>83</v>
      </c>
      <c r="E30" s="69">
        <f t="shared" si="10"/>
        <v>12</v>
      </c>
      <c r="F30" s="70" t="s">
        <v>84</v>
      </c>
      <c r="G30" s="75" t="s">
        <v>255</v>
      </c>
      <c r="H30" s="69">
        <f t="shared" si="1"/>
        <v>3</v>
      </c>
      <c r="I30" s="69">
        <f t="shared" si="2"/>
        <v>3</v>
      </c>
      <c r="J30" s="69">
        <f t="shared" si="3"/>
        <v>3</v>
      </c>
      <c r="K30" s="69">
        <f t="shared" si="4"/>
        <v>3</v>
      </c>
      <c r="L30" s="533" t="s">
        <v>256</v>
      </c>
      <c r="M30" s="71">
        <v>452369.52113463817</v>
      </c>
      <c r="N30" s="67" t="s">
        <v>257</v>
      </c>
      <c r="O30" s="75" t="s">
        <v>258</v>
      </c>
      <c r="P30" s="66"/>
      <c r="Q30" s="72"/>
      <c r="R30" s="67" t="s">
        <v>253</v>
      </c>
      <c r="S30" s="67" t="s">
        <v>204</v>
      </c>
      <c r="T30" s="67">
        <v>1</v>
      </c>
      <c r="U30" s="67">
        <v>1</v>
      </c>
      <c r="V30" s="67">
        <v>1</v>
      </c>
      <c r="W30" s="73">
        <f t="shared" si="5"/>
        <v>3</v>
      </c>
      <c r="X30" s="67">
        <v>1</v>
      </c>
      <c r="Y30" s="67">
        <v>1</v>
      </c>
      <c r="Z30" s="67">
        <v>1</v>
      </c>
      <c r="AA30" s="73">
        <f t="shared" si="6"/>
        <v>3</v>
      </c>
      <c r="AB30" s="67">
        <v>1</v>
      </c>
      <c r="AC30" s="67">
        <v>1</v>
      </c>
      <c r="AD30" s="67">
        <v>1</v>
      </c>
      <c r="AE30" s="73">
        <f t="shared" si="7"/>
        <v>3</v>
      </c>
      <c r="AF30" s="67">
        <v>1</v>
      </c>
      <c r="AG30" s="67">
        <v>1</v>
      </c>
      <c r="AH30" s="67">
        <v>1</v>
      </c>
      <c r="AI30" s="73">
        <f t="shared" si="8"/>
        <v>3</v>
      </c>
      <c r="AJ30" s="73">
        <f t="shared" si="9"/>
        <v>12</v>
      </c>
    </row>
    <row r="31" spans="1:36" s="60" customFormat="1" ht="142.5" customHeight="1" thickBot="1" x14ac:dyDescent="0.3">
      <c r="A31" s="532"/>
      <c r="B31" s="67" t="s">
        <v>259</v>
      </c>
      <c r="C31" s="67" t="s">
        <v>260</v>
      </c>
      <c r="D31" s="68" t="s">
        <v>83</v>
      </c>
      <c r="E31" s="69">
        <f t="shared" si="10"/>
        <v>12</v>
      </c>
      <c r="F31" s="70" t="s">
        <v>84</v>
      </c>
      <c r="G31" s="75" t="s">
        <v>261</v>
      </c>
      <c r="H31" s="69">
        <f t="shared" si="1"/>
        <v>3</v>
      </c>
      <c r="I31" s="69">
        <f t="shared" si="2"/>
        <v>3</v>
      </c>
      <c r="J31" s="69">
        <f t="shared" si="3"/>
        <v>3</v>
      </c>
      <c r="K31" s="69">
        <f t="shared" si="4"/>
        <v>3</v>
      </c>
      <c r="L31" s="533"/>
      <c r="M31" s="71"/>
      <c r="N31" s="67" t="s">
        <v>262</v>
      </c>
      <c r="O31" s="75" t="s">
        <v>263</v>
      </c>
      <c r="P31" s="66" t="s">
        <v>264</v>
      </c>
      <c r="Q31" s="72"/>
      <c r="R31" s="67" t="s">
        <v>259</v>
      </c>
      <c r="S31" s="67" t="s">
        <v>204</v>
      </c>
      <c r="T31" s="67">
        <v>1</v>
      </c>
      <c r="U31" s="67">
        <v>1</v>
      </c>
      <c r="V31" s="67">
        <v>1</v>
      </c>
      <c r="W31" s="73">
        <f t="shared" si="5"/>
        <v>3</v>
      </c>
      <c r="X31" s="67">
        <v>1</v>
      </c>
      <c r="Y31" s="67">
        <v>1</v>
      </c>
      <c r="Z31" s="67">
        <v>1</v>
      </c>
      <c r="AA31" s="73">
        <f t="shared" si="6"/>
        <v>3</v>
      </c>
      <c r="AB31" s="67">
        <v>1</v>
      </c>
      <c r="AC31" s="67">
        <v>1</v>
      </c>
      <c r="AD31" s="67">
        <v>1</v>
      </c>
      <c r="AE31" s="73">
        <f t="shared" si="7"/>
        <v>3</v>
      </c>
      <c r="AF31" s="67">
        <v>1</v>
      </c>
      <c r="AG31" s="67">
        <v>1</v>
      </c>
      <c r="AH31" s="67">
        <v>1</v>
      </c>
      <c r="AI31" s="73">
        <f t="shared" si="8"/>
        <v>3</v>
      </c>
      <c r="AJ31" s="73">
        <f t="shared" si="9"/>
        <v>12</v>
      </c>
    </row>
    <row r="32" spans="1:36" s="60" customFormat="1" ht="128.25" customHeight="1" thickBot="1" x14ac:dyDescent="0.3">
      <c r="A32" s="532"/>
      <c r="B32" s="67" t="s">
        <v>265</v>
      </c>
      <c r="C32" s="67" t="s">
        <v>266</v>
      </c>
      <c r="D32" s="68" t="s">
        <v>83</v>
      </c>
      <c r="E32" s="69">
        <f t="shared" si="10"/>
        <v>12</v>
      </c>
      <c r="F32" s="70" t="s">
        <v>84</v>
      </c>
      <c r="G32" s="75" t="s">
        <v>267</v>
      </c>
      <c r="H32" s="69">
        <f t="shared" si="1"/>
        <v>3</v>
      </c>
      <c r="I32" s="69">
        <f t="shared" si="2"/>
        <v>3</v>
      </c>
      <c r="J32" s="69">
        <f t="shared" si="3"/>
        <v>3</v>
      </c>
      <c r="K32" s="69">
        <f t="shared" si="4"/>
        <v>3</v>
      </c>
      <c r="L32" s="67" t="s">
        <v>240</v>
      </c>
      <c r="M32" s="71">
        <v>2111057.7652949779</v>
      </c>
      <c r="N32" s="67" t="s">
        <v>268</v>
      </c>
      <c r="O32" s="75" t="s">
        <v>269</v>
      </c>
      <c r="P32" s="66" t="s">
        <v>270</v>
      </c>
      <c r="Q32" s="72"/>
      <c r="R32" s="67" t="s">
        <v>265</v>
      </c>
      <c r="S32" s="67" t="s">
        <v>266</v>
      </c>
      <c r="T32" s="67">
        <v>1</v>
      </c>
      <c r="U32" s="67">
        <v>1</v>
      </c>
      <c r="V32" s="67">
        <v>1</v>
      </c>
      <c r="W32" s="73">
        <f t="shared" si="5"/>
        <v>3</v>
      </c>
      <c r="X32" s="67">
        <v>1</v>
      </c>
      <c r="Y32" s="67">
        <v>1</v>
      </c>
      <c r="Z32" s="67">
        <v>1</v>
      </c>
      <c r="AA32" s="73">
        <f t="shared" si="6"/>
        <v>3</v>
      </c>
      <c r="AB32" s="67">
        <v>1</v>
      </c>
      <c r="AC32" s="67">
        <v>1</v>
      </c>
      <c r="AD32" s="67">
        <v>1</v>
      </c>
      <c r="AE32" s="73">
        <f t="shared" si="7"/>
        <v>3</v>
      </c>
      <c r="AF32" s="67">
        <v>1</v>
      </c>
      <c r="AG32" s="67">
        <v>1</v>
      </c>
      <c r="AH32" s="67">
        <v>1</v>
      </c>
      <c r="AI32" s="73">
        <f t="shared" si="8"/>
        <v>3</v>
      </c>
      <c r="AJ32" s="73">
        <f t="shared" si="9"/>
        <v>12</v>
      </c>
    </row>
    <row r="33" spans="1:36" s="58" customFormat="1" ht="135" customHeight="1" thickBot="1" x14ac:dyDescent="0.3">
      <c r="A33" s="532"/>
      <c r="B33" s="67" t="s">
        <v>271</v>
      </c>
      <c r="C33" s="67" t="s">
        <v>272</v>
      </c>
      <c r="D33" s="68" t="s">
        <v>83</v>
      </c>
      <c r="E33" s="69">
        <f t="shared" si="10"/>
        <v>12</v>
      </c>
      <c r="F33" s="70" t="s">
        <v>84</v>
      </c>
      <c r="G33" s="75" t="s">
        <v>273</v>
      </c>
      <c r="H33" s="69">
        <f t="shared" si="1"/>
        <v>3</v>
      </c>
      <c r="I33" s="69">
        <f t="shared" si="2"/>
        <v>3</v>
      </c>
      <c r="J33" s="69">
        <f t="shared" si="3"/>
        <v>3</v>
      </c>
      <c r="K33" s="69">
        <f t="shared" si="4"/>
        <v>3</v>
      </c>
      <c r="L33" s="67" t="s">
        <v>256</v>
      </c>
      <c r="M33" s="71"/>
      <c r="N33" s="67" t="s">
        <v>274</v>
      </c>
      <c r="O33" s="75" t="s">
        <v>275</v>
      </c>
      <c r="P33" s="66" t="s">
        <v>270</v>
      </c>
      <c r="Q33" s="72"/>
      <c r="R33" s="67" t="s">
        <v>271</v>
      </c>
      <c r="S33" s="67" t="s">
        <v>272</v>
      </c>
      <c r="T33" s="67">
        <v>1</v>
      </c>
      <c r="U33" s="67">
        <v>1</v>
      </c>
      <c r="V33" s="67">
        <v>1</v>
      </c>
      <c r="W33" s="73">
        <f t="shared" si="5"/>
        <v>3</v>
      </c>
      <c r="X33" s="67">
        <v>1</v>
      </c>
      <c r="Y33" s="67">
        <v>1</v>
      </c>
      <c r="Z33" s="67">
        <v>1</v>
      </c>
      <c r="AA33" s="73">
        <f t="shared" si="6"/>
        <v>3</v>
      </c>
      <c r="AB33" s="67">
        <v>1</v>
      </c>
      <c r="AC33" s="67">
        <v>1</v>
      </c>
      <c r="AD33" s="67">
        <v>1</v>
      </c>
      <c r="AE33" s="73">
        <f t="shared" si="7"/>
        <v>3</v>
      </c>
      <c r="AF33" s="67">
        <v>1</v>
      </c>
      <c r="AG33" s="67">
        <v>1</v>
      </c>
      <c r="AH33" s="67">
        <v>1</v>
      </c>
      <c r="AI33" s="73">
        <f t="shared" si="8"/>
        <v>3</v>
      </c>
      <c r="AJ33" s="73">
        <f t="shared" si="9"/>
        <v>12</v>
      </c>
    </row>
    <row r="34" spans="1:36" s="58" customFormat="1" ht="99.75" customHeight="1" thickBot="1" x14ac:dyDescent="0.3">
      <c r="A34" s="532"/>
      <c r="B34" s="67" t="s">
        <v>276</v>
      </c>
      <c r="C34" s="67" t="s">
        <v>277</v>
      </c>
      <c r="D34" s="68" t="s">
        <v>83</v>
      </c>
      <c r="E34" s="69">
        <f t="shared" si="10"/>
        <v>12</v>
      </c>
      <c r="F34" s="70" t="s">
        <v>84</v>
      </c>
      <c r="G34" s="75" t="s">
        <v>278</v>
      </c>
      <c r="H34" s="69">
        <f t="shared" si="1"/>
        <v>3</v>
      </c>
      <c r="I34" s="69">
        <f t="shared" si="2"/>
        <v>3</v>
      </c>
      <c r="J34" s="69">
        <f t="shared" si="3"/>
        <v>3</v>
      </c>
      <c r="K34" s="69">
        <f t="shared" si="4"/>
        <v>3</v>
      </c>
      <c r="L34" s="67" t="s">
        <v>235</v>
      </c>
      <c r="M34" s="71">
        <v>301579.68075642543</v>
      </c>
      <c r="N34" s="67" t="s">
        <v>279</v>
      </c>
      <c r="O34" s="75" t="s">
        <v>280</v>
      </c>
      <c r="P34" s="66" t="s">
        <v>281</v>
      </c>
      <c r="Q34" s="72"/>
      <c r="R34" s="67" t="s">
        <v>276</v>
      </c>
      <c r="S34" s="67" t="s">
        <v>277</v>
      </c>
      <c r="T34" s="67">
        <v>1</v>
      </c>
      <c r="U34" s="67">
        <v>1</v>
      </c>
      <c r="V34" s="67">
        <v>1</v>
      </c>
      <c r="W34" s="73">
        <f t="shared" si="5"/>
        <v>3</v>
      </c>
      <c r="X34" s="67">
        <v>1</v>
      </c>
      <c r="Y34" s="67">
        <v>1</v>
      </c>
      <c r="Z34" s="67">
        <v>1</v>
      </c>
      <c r="AA34" s="73">
        <f t="shared" si="6"/>
        <v>3</v>
      </c>
      <c r="AB34" s="67">
        <v>1</v>
      </c>
      <c r="AC34" s="67">
        <v>1</v>
      </c>
      <c r="AD34" s="67">
        <v>1</v>
      </c>
      <c r="AE34" s="73">
        <f t="shared" si="7"/>
        <v>3</v>
      </c>
      <c r="AF34" s="67">
        <v>1</v>
      </c>
      <c r="AG34" s="67">
        <v>1</v>
      </c>
      <c r="AH34" s="67">
        <v>1</v>
      </c>
      <c r="AI34" s="73">
        <f t="shared" si="8"/>
        <v>3</v>
      </c>
      <c r="AJ34" s="73">
        <f t="shared" si="9"/>
        <v>12</v>
      </c>
    </row>
    <row r="35" spans="1:36" s="58" customFormat="1" ht="100.5" customHeight="1" thickBot="1" x14ac:dyDescent="0.3">
      <c r="A35" s="532"/>
      <c r="B35" s="67" t="s">
        <v>282</v>
      </c>
      <c r="C35" s="67" t="s">
        <v>283</v>
      </c>
      <c r="D35" s="68" t="s">
        <v>83</v>
      </c>
      <c r="E35" s="69">
        <f t="shared" si="10"/>
        <v>12</v>
      </c>
      <c r="F35" s="70" t="s">
        <v>84</v>
      </c>
      <c r="G35" s="75" t="s">
        <v>284</v>
      </c>
      <c r="H35" s="69">
        <f t="shared" si="1"/>
        <v>3</v>
      </c>
      <c r="I35" s="69">
        <f t="shared" si="2"/>
        <v>3</v>
      </c>
      <c r="J35" s="69">
        <f t="shared" si="3"/>
        <v>3</v>
      </c>
      <c r="K35" s="69">
        <f t="shared" si="4"/>
        <v>3</v>
      </c>
      <c r="L35" s="533" t="s">
        <v>285</v>
      </c>
      <c r="M35" s="71"/>
      <c r="N35" s="67" t="str">
        <f>+N34</f>
        <v>Departamento Administrativo Financiero</v>
      </c>
      <c r="O35" s="75" t="s">
        <v>286</v>
      </c>
      <c r="P35" s="66" t="s">
        <v>287</v>
      </c>
      <c r="Q35" s="72"/>
      <c r="R35" s="67" t="s">
        <v>282</v>
      </c>
      <c r="S35" s="67" t="s">
        <v>283</v>
      </c>
      <c r="T35" s="67">
        <v>1</v>
      </c>
      <c r="U35" s="67">
        <v>1</v>
      </c>
      <c r="V35" s="67">
        <v>1</v>
      </c>
      <c r="W35" s="73">
        <f t="shared" si="5"/>
        <v>3</v>
      </c>
      <c r="X35" s="67">
        <v>1</v>
      </c>
      <c r="Y35" s="67">
        <v>1</v>
      </c>
      <c r="Z35" s="67">
        <v>1</v>
      </c>
      <c r="AA35" s="73">
        <f t="shared" si="6"/>
        <v>3</v>
      </c>
      <c r="AB35" s="67">
        <v>1</v>
      </c>
      <c r="AC35" s="67">
        <v>1</v>
      </c>
      <c r="AD35" s="67">
        <v>1</v>
      </c>
      <c r="AE35" s="73">
        <f t="shared" si="7"/>
        <v>3</v>
      </c>
      <c r="AF35" s="67">
        <v>1</v>
      </c>
      <c r="AG35" s="67">
        <v>1</v>
      </c>
      <c r="AH35" s="67">
        <v>1</v>
      </c>
      <c r="AI35" s="73">
        <f t="shared" si="8"/>
        <v>3</v>
      </c>
      <c r="AJ35" s="73">
        <f t="shared" si="9"/>
        <v>12</v>
      </c>
    </row>
    <row r="36" spans="1:36" s="58" customFormat="1" ht="84.75" customHeight="1" thickBot="1" x14ac:dyDescent="0.3">
      <c r="A36" s="532"/>
      <c r="B36" s="67" t="s">
        <v>288</v>
      </c>
      <c r="C36" s="67" t="s">
        <v>289</v>
      </c>
      <c r="D36" s="68" t="s">
        <v>83</v>
      </c>
      <c r="E36" s="69">
        <f t="shared" si="10"/>
        <v>12</v>
      </c>
      <c r="F36" s="70" t="s">
        <v>84</v>
      </c>
      <c r="G36" s="75" t="s">
        <v>290</v>
      </c>
      <c r="H36" s="69">
        <f t="shared" si="1"/>
        <v>3</v>
      </c>
      <c r="I36" s="69">
        <f t="shared" si="2"/>
        <v>3</v>
      </c>
      <c r="J36" s="69">
        <f t="shared" si="3"/>
        <v>3</v>
      </c>
      <c r="K36" s="69">
        <f t="shared" si="4"/>
        <v>3</v>
      </c>
      <c r="L36" s="533"/>
      <c r="M36" s="71"/>
      <c r="N36" s="67" t="str">
        <f>+N35</f>
        <v>Departamento Administrativo Financiero</v>
      </c>
      <c r="O36" s="75" t="s">
        <v>291</v>
      </c>
      <c r="P36" s="66" t="s">
        <v>292</v>
      </c>
      <c r="Q36" s="72"/>
      <c r="R36" s="67" t="s">
        <v>288</v>
      </c>
      <c r="S36" s="67" t="s">
        <v>289</v>
      </c>
      <c r="T36" s="67">
        <v>1</v>
      </c>
      <c r="U36" s="67">
        <v>1</v>
      </c>
      <c r="V36" s="67">
        <v>1</v>
      </c>
      <c r="W36" s="73">
        <f t="shared" si="5"/>
        <v>3</v>
      </c>
      <c r="X36" s="67">
        <v>1</v>
      </c>
      <c r="Y36" s="67">
        <v>1</v>
      </c>
      <c r="Z36" s="67">
        <v>1</v>
      </c>
      <c r="AA36" s="73">
        <f t="shared" si="6"/>
        <v>3</v>
      </c>
      <c r="AB36" s="67">
        <v>1</v>
      </c>
      <c r="AC36" s="67">
        <v>1</v>
      </c>
      <c r="AD36" s="67">
        <v>1</v>
      </c>
      <c r="AE36" s="73">
        <f t="shared" si="7"/>
        <v>3</v>
      </c>
      <c r="AF36" s="67">
        <v>1</v>
      </c>
      <c r="AG36" s="67">
        <v>1</v>
      </c>
      <c r="AH36" s="67">
        <v>1</v>
      </c>
      <c r="AI36" s="73">
        <f t="shared" si="8"/>
        <v>3</v>
      </c>
      <c r="AJ36" s="73">
        <f t="shared" si="9"/>
        <v>12</v>
      </c>
    </row>
    <row r="37" spans="1:36" s="58" customFormat="1" ht="101.25" customHeight="1" thickBot="1" x14ac:dyDescent="0.3">
      <c r="A37" s="532"/>
      <c r="B37" s="67" t="s">
        <v>293</v>
      </c>
      <c r="C37" s="67" t="s">
        <v>294</v>
      </c>
      <c r="D37" s="68" t="s">
        <v>83</v>
      </c>
      <c r="E37" s="69">
        <f t="shared" si="10"/>
        <v>12</v>
      </c>
      <c r="F37" s="70" t="s">
        <v>84</v>
      </c>
      <c r="G37" s="75" t="s">
        <v>295</v>
      </c>
      <c r="H37" s="69">
        <f t="shared" si="1"/>
        <v>3</v>
      </c>
      <c r="I37" s="69">
        <f t="shared" si="2"/>
        <v>3</v>
      </c>
      <c r="J37" s="69">
        <f t="shared" si="3"/>
        <v>3</v>
      </c>
      <c r="K37" s="69">
        <f t="shared" si="4"/>
        <v>3</v>
      </c>
      <c r="L37" s="533"/>
      <c r="M37" s="71"/>
      <c r="N37" s="67" t="str">
        <f>+N36</f>
        <v>Departamento Administrativo Financiero</v>
      </c>
      <c r="O37" s="75" t="s">
        <v>228</v>
      </c>
      <c r="P37" s="66" t="s">
        <v>296</v>
      </c>
      <c r="Q37" s="72"/>
      <c r="R37" s="67" t="s">
        <v>293</v>
      </c>
      <c r="S37" s="67" t="s">
        <v>294</v>
      </c>
      <c r="T37" s="67">
        <v>1</v>
      </c>
      <c r="U37" s="67">
        <v>1</v>
      </c>
      <c r="V37" s="67">
        <v>1</v>
      </c>
      <c r="W37" s="73">
        <f t="shared" si="5"/>
        <v>3</v>
      </c>
      <c r="X37" s="67">
        <v>1</v>
      </c>
      <c r="Y37" s="67">
        <v>1</v>
      </c>
      <c r="Z37" s="67">
        <v>1</v>
      </c>
      <c r="AA37" s="73">
        <f t="shared" si="6"/>
        <v>3</v>
      </c>
      <c r="AB37" s="67">
        <v>1</v>
      </c>
      <c r="AC37" s="67">
        <v>1</v>
      </c>
      <c r="AD37" s="67">
        <v>1</v>
      </c>
      <c r="AE37" s="73">
        <f t="shared" si="7"/>
        <v>3</v>
      </c>
      <c r="AF37" s="67">
        <v>1</v>
      </c>
      <c r="AG37" s="67">
        <v>1</v>
      </c>
      <c r="AH37" s="67">
        <v>1</v>
      </c>
      <c r="AI37" s="73">
        <f t="shared" si="8"/>
        <v>3</v>
      </c>
      <c r="AJ37" s="73">
        <f t="shared" si="9"/>
        <v>12</v>
      </c>
    </row>
    <row r="38" spans="1:36" s="58" customFormat="1" ht="99" customHeight="1" thickBot="1" x14ac:dyDescent="0.3">
      <c r="A38" s="532"/>
      <c r="B38" s="67" t="s">
        <v>297</v>
      </c>
      <c r="C38" s="67" t="s">
        <v>298</v>
      </c>
      <c r="D38" s="68" t="s">
        <v>83</v>
      </c>
      <c r="E38" s="69">
        <f t="shared" si="10"/>
        <v>12</v>
      </c>
      <c r="F38" s="70" t="s">
        <v>84</v>
      </c>
      <c r="G38" s="66" t="s">
        <v>299</v>
      </c>
      <c r="H38" s="69">
        <f t="shared" si="1"/>
        <v>3</v>
      </c>
      <c r="I38" s="69">
        <f t="shared" si="2"/>
        <v>3</v>
      </c>
      <c r="J38" s="69">
        <f t="shared" si="3"/>
        <v>3</v>
      </c>
      <c r="K38" s="69">
        <f t="shared" si="4"/>
        <v>3</v>
      </c>
      <c r="L38" s="533"/>
      <c r="M38" s="71">
        <v>695953.10943790467</v>
      </c>
      <c r="N38" s="67" t="str">
        <f>+N36</f>
        <v>Departamento Administrativo Financiero</v>
      </c>
      <c r="O38" s="66" t="s">
        <v>300</v>
      </c>
      <c r="P38" s="66" t="s">
        <v>296</v>
      </c>
      <c r="Q38" s="72"/>
      <c r="R38" s="67" t="s">
        <v>297</v>
      </c>
      <c r="S38" s="67" t="s">
        <v>298</v>
      </c>
      <c r="T38" s="67">
        <v>1</v>
      </c>
      <c r="U38" s="67">
        <v>1</v>
      </c>
      <c r="V38" s="67">
        <v>1</v>
      </c>
      <c r="W38" s="73">
        <f t="shared" si="5"/>
        <v>3</v>
      </c>
      <c r="X38" s="67">
        <v>1</v>
      </c>
      <c r="Y38" s="67">
        <v>1</v>
      </c>
      <c r="Z38" s="67">
        <v>1</v>
      </c>
      <c r="AA38" s="73">
        <f t="shared" si="6"/>
        <v>3</v>
      </c>
      <c r="AB38" s="67">
        <v>1</v>
      </c>
      <c r="AC38" s="67">
        <v>1</v>
      </c>
      <c r="AD38" s="67">
        <v>1</v>
      </c>
      <c r="AE38" s="73">
        <f t="shared" si="7"/>
        <v>3</v>
      </c>
      <c r="AF38" s="67">
        <v>1</v>
      </c>
      <c r="AG38" s="67">
        <v>1</v>
      </c>
      <c r="AH38" s="67">
        <v>1</v>
      </c>
      <c r="AI38" s="73">
        <f t="shared" si="8"/>
        <v>3</v>
      </c>
      <c r="AJ38" s="73">
        <f t="shared" si="9"/>
        <v>12</v>
      </c>
    </row>
    <row r="39" spans="1:36" s="58" customFormat="1" ht="117.75" customHeight="1" thickBot="1" x14ac:dyDescent="0.3">
      <c r="A39" s="532"/>
      <c r="B39" s="67" t="s">
        <v>301</v>
      </c>
      <c r="C39" s="67" t="s">
        <v>302</v>
      </c>
      <c r="D39" s="68" t="s">
        <v>83</v>
      </c>
      <c r="E39" s="69">
        <f t="shared" si="10"/>
        <v>12</v>
      </c>
      <c r="F39" s="70" t="s">
        <v>84</v>
      </c>
      <c r="G39" s="75" t="s">
        <v>303</v>
      </c>
      <c r="H39" s="69">
        <f t="shared" si="1"/>
        <v>3</v>
      </c>
      <c r="I39" s="69">
        <f t="shared" si="2"/>
        <v>3</v>
      </c>
      <c r="J39" s="69">
        <f t="shared" si="3"/>
        <v>3</v>
      </c>
      <c r="K39" s="69">
        <f t="shared" si="4"/>
        <v>3</v>
      </c>
      <c r="L39" s="533"/>
      <c r="M39" s="71"/>
      <c r="N39" s="67" t="s">
        <v>304</v>
      </c>
      <c r="O39" s="75" t="s">
        <v>305</v>
      </c>
      <c r="P39" s="66" t="s">
        <v>306</v>
      </c>
      <c r="Q39" s="72"/>
      <c r="R39" s="67" t="s">
        <v>301</v>
      </c>
      <c r="S39" s="67" t="s">
        <v>302</v>
      </c>
      <c r="T39" s="67">
        <v>1</v>
      </c>
      <c r="U39" s="67">
        <v>1</v>
      </c>
      <c r="V39" s="67">
        <v>1</v>
      </c>
      <c r="W39" s="73">
        <f t="shared" si="5"/>
        <v>3</v>
      </c>
      <c r="X39" s="67">
        <v>1</v>
      </c>
      <c r="Y39" s="67">
        <v>1</v>
      </c>
      <c r="Z39" s="67">
        <v>1</v>
      </c>
      <c r="AA39" s="73">
        <f t="shared" si="6"/>
        <v>3</v>
      </c>
      <c r="AB39" s="67">
        <v>1</v>
      </c>
      <c r="AC39" s="67">
        <v>1</v>
      </c>
      <c r="AD39" s="67">
        <v>1</v>
      </c>
      <c r="AE39" s="73">
        <f t="shared" si="7"/>
        <v>3</v>
      </c>
      <c r="AF39" s="67">
        <v>1</v>
      </c>
      <c r="AG39" s="67">
        <v>1</v>
      </c>
      <c r="AH39" s="67">
        <v>1</v>
      </c>
      <c r="AI39" s="73">
        <f t="shared" si="8"/>
        <v>3</v>
      </c>
      <c r="AJ39" s="73">
        <f t="shared" si="9"/>
        <v>12</v>
      </c>
    </row>
    <row r="40" spans="1:36" s="58" customFormat="1" ht="91.5" customHeight="1" x14ac:dyDescent="0.25"/>
  </sheetData>
  <mergeCells count="31">
    <mergeCell ref="A11:P11"/>
    <mergeCell ref="A8:P8"/>
    <mergeCell ref="A9:E9"/>
    <mergeCell ref="F9:J9"/>
    <mergeCell ref="K9:P9"/>
    <mergeCell ref="A10:P10"/>
    <mergeCell ref="A12:P13"/>
    <mergeCell ref="A14:P15"/>
    <mergeCell ref="R14:AJ15"/>
    <mergeCell ref="A16:A17"/>
    <mergeCell ref="B16:F16"/>
    <mergeCell ref="G16:G17"/>
    <mergeCell ref="H16:K16"/>
    <mergeCell ref="L16:L17"/>
    <mergeCell ref="M16:M17"/>
    <mergeCell ref="N16:N17"/>
    <mergeCell ref="A26:A39"/>
    <mergeCell ref="L30:L31"/>
    <mergeCell ref="L35:L39"/>
    <mergeCell ref="AF16:AI16"/>
    <mergeCell ref="AJ16:AJ17"/>
    <mergeCell ref="A18:A19"/>
    <mergeCell ref="L18:L20"/>
    <mergeCell ref="A22:A25"/>
    <mergeCell ref="L22:L25"/>
    <mergeCell ref="O16:O17"/>
    <mergeCell ref="P16:P17"/>
    <mergeCell ref="R16:S16"/>
    <mergeCell ref="T16:W16"/>
    <mergeCell ref="X16:AA16"/>
    <mergeCell ref="AB16:AE16"/>
  </mergeCells>
  <dataValidations count="2">
    <dataValidation type="list" allowBlank="1" showInputMessage="1" showErrorMessage="1" sqref="D18:D39" xr:uid="{F6F13310-0B7B-4996-9C0E-7E0E3C3E3842}">
      <formula1>"Unidad,Porcentaje,Monetario"</formula1>
      <formula2>0</formula2>
    </dataValidation>
    <dataValidation type="list" allowBlank="1" showInputMessage="1" showErrorMessage="1" sqref="F18:F39" xr:uid="{E124D420-9CDE-47A2-954B-86D6CC14F21E}">
      <formula1>"A,B,C"</formula1>
      <formula2>0</formula2>
    </dataValidation>
  </dataValidations>
  <printOptions horizontalCentered="1" verticalCentered="1"/>
  <pageMargins left="0" right="0" top="0.75" bottom="0.75" header="0.3" footer="0.3"/>
  <pageSetup paperSize="5" scale="4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745A6-E5A6-477E-8C19-54178099D9A5}">
  <sheetPr codeName="Hoja6"/>
  <dimension ref="A1:AMJ38"/>
  <sheetViews>
    <sheetView showGridLines="0" zoomScale="70" zoomScaleNormal="70" zoomScaleSheetLayoutView="10" workbookViewId="0"/>
  </sheetViews>
  <sheetFormatPr baseColWidth="10" defaultColWidth="11.42578125" defaultRowHeight="15" x14ac:dyDescent="0.2"/>
  <cols>
    <col min="1" max="1" width="29.28515625" style="10" customWidth="1"/>
    <col min="2" max="2" width="40.42578125" style="10" customWidth="1"/>
    <col min="3" max="4" width="29.28515625" style="10" customWidth="1"/>
    <col min="5" max="6" width="22" style="10" customWidth="1"/>
    <col min="7" max="7" width="63.140625" style="10" customWidth="1"/>
    <col min="8" max="11" width="17.85546875" style="10" customWidth="1"/>
    <col min="12" max="12" width="23.140625" style="10" customWidth="1"/>
    <col min="13" max="13" width="25.28515625" style="10" customWidth="1"/>
    <col min="14" max="14" width="31.140625" style="10" customWidth="1"/>
    <col min="15" max="15" width="46.28515625" style="10" customWidth="1"/>
    <col min="16" max="16" width="36.28515625" style="10" customWidth="1"/>
    <col min="17" max="17" width="12.140625" style="2" customWidth="1"/>
    <col min="18" max="18" width="31.28515625" style="10" customWidth="1"/>
    <col min="19" max="19" width="28.5703125" style="10" customWidth="1"/>
    <col min="20" max="29" width="13.5703125" style="10" customWidth="1"/>
    <col min="30" max="30" width="14.140625" style="10" bestFit="1" customWidth="1"/>
    <col min="31" max="31" width="15.7109375" style="10" customWidth="1"/>
    <col min="32" max="33" width="13.5703125" style="10" customWidth="1"/>
    <col min="34" max="34" width="15.7109375" style="10" customWidth="1"/>
    <col min="35" max="37" width="13.5703125" style="10" customWidth="1"/>
    <col min="38" max="1024" width="12.140625" style="10" customWidth="1"/>
    <col min="1025" max="1025" width="12.5703125" style="2" customWidth="1"/>
    <col min="1026" max="16384" width="11.42578125" style="2"/>
  </cols>
  <sheetData>
    <row r="1" spans="1:1024" ht="44.1" customHeight="1" x14ac:dyDescent="0.2">
      <c r="A1" s="9"/>
      <c r="B1" s="9"/>
      <c r="C1" s="9"/>
      <c r="D1" s="9"/>
      <c r="E1" s="9"/>
      <c r="F1" s="9"/>
      <c r="G1" s="9"/>
      <c r="H1" s="9"/>
      <c r="I1" s="9"/>
      <c r="J1" s="9"/>
      <c r="K1" s="9"/>
      <c r="L1" s="9"/>
      <c r="M1" s="9"/>
      <c r="N1" s="9"/>
      <c r="O1" s="9"/>
      <c r="P1" s="9"/>
    </row>
    <row r="2" spans="1:1024" ht="44.1" customHeight="1" x14ac:dyDescent="0.2">
      <c r="A2" s="9"/>
      <c r="B2" s="9"/>
      <c r="C2" s="9"/>
      <c r="D2" s="9"/>
      <c r="E2" s="9"/>
      <c r="F2" s="9"/>
      <c r="G2" s="9"/>
      <c r="H2" s="9"/>
      <c r="I2" s="9"/>
      <c r="J2" s="9"/>
      <c r="K2" s="9"/>
      <c r="L2" s="9"/>
      <c r="M2" s="9"/>
      <c r="N2" s="9"/>
      <c r="O2" s="9"/>
      <c r="P2" s="9"/>
    </row>
    <row r="3" spans="1:1024" ht="44.1" customHeight="1" x14ac:dyDescent="0.2">
      <c r="A3" s="9"/>
      <c r="B3" s="9"/>
      <c r="C3" s="9"/>
      <c r="D3" s="9"/>
      <c r="E3" s="9"/>
      <c r="F3" s="9"/>
      <c r="G3" s="9"/>
      <c r="H3" s="9"/>
      <c r="I3" s="9"/>
      <c r="J3" s="9"/>
      <c r="K3" s="9"/>
      <c r="L3" s="9"/>
      <c r="M3" s="9"/>
      <c r="N3" s="9"/>
      <c r="O3" s="9"/>
      <c r="P3" s="9"/>
    </row>
    <row r="4" spans="1:1024" ht="44.1" customHeight="1" thickBot="1" x14ac:dyDescent="0.25">
      <c r="A4" s="9"/>
      <c r="B4" s="9"/>
      <c r="C4" s="9"/>
      <c r="D4" s="9"/>
      <c r="E4" s="9"/>
      <c r="F4" s="9"/>
      <c r="G4" s="9"/>
      <c r="H4" s="9"/>
      <c r="I4" s="9"/>
      <c r="J4" s="9"/>
      <c r="K4" s="9"/>
      <c r="L4" s="9"/>
      <c r="M4" s="9"/>
      <c r="N4" s="9"/>
      <c r="O4" s="9"/>
      <c r="P4" s="9"/>
    </row>
    <row r="5" spans="1:1024" s="11" customFormat="1" ht="44.1" customHeight="1" thickBot="1" x14ac:dyDescent="0.25">
      <c r="A5" s="518" t="s">
        <v>32</v>
      </c>
      <c r="B5" s="519"/>
      <c r="C5" s="519"/>
      <c r="D5" s="519"/>
      <c r="E5" s="520"/>
      <c r="F5" s="519"/>
      <c r="G5" s="519"/>
      <c r="H5" s="520"/>
      <c r="I5" s="520"/>
      <c r="J5" s="520"/>
      <c r="K5" s="520"/>
      <c r="L5" s="520"/>
      <c r="M5" s="519"/>
      <c r="N5" s="519"/>
      <c r="O5" s="519"/>
      <c r="P5" s="521"/>
      <c r="Q5" s="2"/>
    </row>
    <row r="6" spans="1:1024" s="11" customFormat="1" ht="135" customHeight="1" thickBot="1" x14ac:dyDescent="0.25">
      <c r="A6" s="522" t="s">
        <v>33</v>
      </c>
      <c r="B6" s="522"/>
      <c r="C6" s="522"/>
      <c r="D6" s="522"/>
      <c r="E6" s="523"/>
      <c r="F6" s="522" t="s">
        <v>34</v>
      </c>
      <c r="G6" s="522"/>
      <c r="H6" s="523"/>
      <c r="I6" s="523"/>
      <c r="J6" s="523"/>
      <c r="K6" s="524" t="s">
        <v>35</v>
      </c>
      <c r="L6" s="525"/>
      <c r="M6" s="526"/>
      <c r="N6" s="526"/>
      <c r="O6" s="526"/>
      <c r="P6" s="527"/>
      <c r="Q6" s="2"/>
    </row>
    <row r="7" spans="1:1024" ht="27" thickBot="1" x14ac:dyDescent="0.25">
      <c r="A7" s="528" t="s">
        <v>36</v>
      </c>
      <c r="B7" s="529"/>
      <c r="C7" s="529"/>
      <c r="D7" s="529"/>
      <c r="E7" s="530"/>
      <c r="F7" s="529"/>
      <c r="G7" s="529"/>
      <c r="H7" s="530"/>
      <c r="I7" s="530"/>
      <c r="J7" s="530"/>
      <c r="K7" s="530"/>
      <c r="L7" s="530"/>
      <c r="M7" s="529"/>
      <c r="N7" s="529"/>
      <c r="O7" s="529"/>
      <c r="P7" s="531"/>
    </row>
    <row r="8" spans="1:1024" s="12" customFormat="1" ht="23.25" customHeight="1" x14ac:dyDescent="0.2">
      <c r="A8" s="514" t="s">
        <v>307</v>
      </c>
      <c r="B8" s="515"/>
      <c r="C8" s="515"/>
      <c r="D8" s="515"/>
      <c r="E8" s="516"/>
      <c r="F8" s="515"/>
      <c r="G8" s="515"/>
      <c r="H8" s="516"/>
      <c r="I8" s="516"/>
      <c r="J8" s="516"/>
      <c r="K8" s="516"/>
      <c r="L8" s="516"/>
      <c r="M8" s="515"/>
      <c r="N8" s="515"/>
      <c r="O8" s="515"/>
      <c r="P8" s="517"/>
      <c r="Q8" s="2"/>
    </row>
    <row r="9" spans="1:1024" s="12" customFormat="1" ht="20.100000000000001" customHeight="1" x14ac:dyDescent="0.2">
      <c r="A9" s="489" t="s">
        <v>38</v>
      </c>
      <c r="B9" s="490"/>
      <c r="C9" s="490"/>
      <c r="D9" s="490"/>
      <c r="E9" s="491"/>
      <c r="F9" s="490"/>
      <c r="G9" s="490"/>
      <c r="H9" s="491"/>
      <c r="I9" s="491"/>
      <c r="J9" s="491"/>
      <c r="K9" s="491"/>
      <c r="L9" s="491"/>
      <c r="M9" s="490"/>
      <c r="N9" s="490"/>
      <c r="O9" s="490"/>
      <c r="P9" s="492"/>
      <c r="Q9" s="2"/>
    </row>
    <row r="10" spans="1:1024" s="12" customFormat="1" ht="20.100000000000001" customHeight="1" thickBot="1" x14ac:dyDescent="0.25">
      <c r="A10" s="489"/>
      <c r="B10" s="490"/>
      <c r="C10" s="490"/>
      <c r="D10" s="490"/>
      <c r="E10" s="491"/>
      <c r="F10" s="490"/>
      <c r="G10" s="490"/>
      <c r="H10" s="491"/>
      <c r="I10" s="491"/>
      <c r="J10" s="491"/>
      <c r="K10" s="491"/>
      <c r="L10" s="491"/>
      <c r="M10" s="490"/>
      <c r="N10" s="490"/>
      <c r="O10" s="490"/>
      <c r="P10" s="492"/>
      <c r="Q10" s="2"/>
    </row>
    <row r="11" spans="1:1024" s="12" customFormat="1" ht="14.45" customHeight="1" x14ac:dyDescent="0.2">
      <c r="A11" s="489" t="s">
        <v>308</v>
      </c>
      <c r="B11" s="490"/>
      <c r="C11" s="490"/>
      <c r="D11" s="490"/>
      <c r="E11" s="491"/>
      <c r="F11" s="490"/>
      <c r="G11" s="490"/>
      <c r="H11" s="491"/>
      <c r="I11" s="491"/>
      <c r="J11" s="491"/>
      <c r="K11" s="491"/>
      <c r="L11" s="491"/>
      <c r="M11" s="490"/>
      <c r="N11" s="490"/>
      <c r="O11" s="490"/>
      <c r="P11" s="492"/>
      <c r="Q11" s="2"/>
      <c r="R11" s="501" t="s">
        <v>40</v>
      </c>
      <c r="S11" s="502"/>
      <c r="T11" s="503"/>
      <c r="U11" s="503"/>
      <c r="V11" s="503"/>
      <c r="W11" s="503"/>
      <c r="X11" s="503"/>
      <c r="Y11" s="503"/>
      <c r="Z11" s="503"/>
      <c r="AA11" s="503"/>
      <c r="AB11" s="503"/>
      <c r="AC11" s="503"/>
      <c r="AD11" s="503"/>
      <c r="AE11" s="503"/>
      <c r="AF11" s="503"/>
      <c r="AG11" s="503"/>
      <c r="AH11" s="503"/>
      <c r="AI11" s="503"/>
      <c r="AJ11" s="504"/>
      <c r="AK11" s="13"/>
    </row>
    <row r="12" spans="1:1024" s="12" customFormat="1" ht="15" customHeight="1" thickBot="1" x14ac:dyDescent="0.25">
      <c r="A12" s="546"/>
      <c r="B12" s="547"/>
      <c r="C12" s="547"/>
      <c r="D12" s="547"/>
      <c r="E12" s="548"/>
      <c r="F12" s="547"/>
      <c r="G12" s="547"/>
      <c r="H12" s="548"/>
      <c r="I12" s="548"/>
      <c r="J12" s="548"/>
      <c r="K12" s="548"/>
      <c r="L12" s="548"/>
      <c r="M12" s="547"/>
      <c r="N12" s="547"/>
      <c r="O12" s="547"/>
      <c r="P12" s="549"/>
      <c r="Q12" s="2"/>
      <c r="R12" s="505"/>
      <c r="S12" s="506"/>
      <c r="T12" s="507"/>
      <c r="U12" s="507"/>
      <c r="V12" s="507"/>
      <c r="W12" s="507"/>
      <c r="X12" s="507"/>
      <c r="Y12" s="507"/>
      <c r="Z12" s="507"/>
      <c r="AA12" s="507"/>
      <c r="AB12" s="507"/>
      <c r="AC12" s="507"/>
      <c r="AD12" s="507"/>
      <c r="AE12" s="507"/>
      <c r="AF12" s="507"/>
      <c r="AG12" s="507"/>
      <c r="AH12" s="507"/>
      <c r="AI12" s="507"/>
      <c r="AJ12" s="508"/>
      <c r="AK12" s="13"/>
    </row>
    <row r="13" spans="1:1024" ht="47.25" customHeight="1" thickBot="1" x14ac:dyDescent="0.25">
      <c r="A13" s="487" t="s">
        <v>41</v>
      </c>
      <c r="B13" s="487" t="s">
        <v>42</v>
      </c>
      <c r="C13" s="487"/>
      <c r="D13" s="487"/>
      <c r="E13" s="510"/>
      <c r="F13" s="487"/>
      <c r="G13" s="487" t="s">
        <v>43</v>
      </c>
      <c r="H13" s="510" t="s">
        <v>44</v>
      </c>
      <c r="I13" s="510"/>
      <c r="J13" s="510"/>
      <c r="K13" s="510"/>
      <c r="L13" s="511" t="s">
        <v>45</v>
      </c>
      <c r="M13" s="487" t="s">
        <v>46</v>
      </c>
      <c r="N13" s="487" t="s">
        <v>47</v>
      </c>
      <c r="O13" s="487" t="s">
        <v>48</v>
      </c>
      <c r="P13" s="509" t="s">
        <v>49</v>
      </c>
      <c r="Q13" s="14"/>
      <c r="R13" s="513" t="s">
        <v>42</v>
      </c>
      <c r="S13" s="513"/>
      <c r="T13" s="479" t="s">
        <v>50</v>
      </c>
      <c r="U13" s="479"/>
      <c r="V13" s="479"/>
      <c r="W13" s="479"/>
      <c r="X13" s="479" t="s">
        <v>51</v>
      </c>
      <c r="Y13" s="479"/>
      <c r="Z13" s="479"/>
      <c r="AA13" s="479"/>
      <c r="AB13" s="479" t="s">
        <v>52</v>
      </c>
      <c r="AC13" s="479"/>
      <c r="AD13" s="479"/>
      <c r="AE13" s="479"/>
      <c r="AF13" s="479" t="s">
        <v>53</v>
      </c>
      <c r="AG13" s="479"/>
      <c r="AH13" s="479"/>
      <c r="AI13" s="479"/>
      <c r="AJ13" s="512" t="s">
        <v>54</v>
      </c>
      <c r="AK13" s="9"/>
      <c r="AL13" s="9"/>
      <c r="AM13" s="9"/>
      <c r="AN13" s="9"/>
      <c r="AO13" s="9"/>
      <c r="AP13" s="9"/>
      <c r="AQ13" s="9"/>
      <c r="AR13" s="9"/>
      <c r="AS13" s="9"/>
      <c r="AT13" s="9"/>
      <c r="AU13" s="9"/>
      <c r="AMJ13" s="2"/>
    </row>
    <row r="14" spans="1:1024" s="12" customFormat="1" ht="63" customHeight="1" thickBot="1" x14ac:dyDescent="0.25">
      <c r="A14" s="509"/>
      <c r="B14" s="15" t="s">
        <v>55</v>
      </c>
      <c r="C14" s="15" t="s">
        <v>56</v>
      </c>
      <c r="D14" s="15" t="s">
        <v>57</v>
      </c>
      <c r="E14" s="16" t="s">
        <v>58</v>
      </c>
      <c r="F14" s="15" t="s">
        <v>59</v>
      </c>
      <c r="G14" s="488"/>
      <c r="H14" s="16" t="s">
        <v>60</v>
      </c>
      <c r="I14" s="16" t="s">
        <v>61</v>
      </c>
      <c r="J14" s="16" t="s">
        <v>62</v>
      </c>
      <c r="K14" s="16" t="s">
        <v>63</v>
      </c>
      <c r="L14" s="510"/>
      <c r="M14" s="488"/>
      <c r="N14" s="488"/>
      <c r="O14" s="488"/>
      <c r="P14" s="487"/>
      <c r="Q14" s="14"/>
      <c r="R14" s="76" t="s">
        <v>55</v>
      </c>
      <c r="S14" s="15" t="s">
        <v>56</v>
      </c>
      <c r="T14" s="17" t="s">
        <v>64</v>
      </c>
      <c r="U14" s="17" t="s">
        <v>65</v>
      </c>
      <c r="V14" s="17" t="s">
        <v>66</v>
      </c>
      <c r="W14" s="16" t="s">
        <v>67</v>
      </c>
      <c r="X14" s="17" t="s">
        <v>68</v>
      </c>
      <c r="Y14" s="17" t="s">
        <v>69</v>
      </c>
      <c r="Z14" s="17" t="s">
        <v>70</v>
      </c>
      <c r="AA14" s="16" t="s">
        <v>71</v>
      </c>
      <c r="AB14" s="17" t="s">
        <v>72</v>
      </c>
      <c r="AC14" s="17" t="s">
        <v>73</v>
      </c>
      <c r="AD14" s="17" t="s">
        <v>74</v>
      </c>
      <c r="AE14" s="16" t="s">
        <v>75</v>
      </c>
      <c r="AF14" s="17" t="s">
        <v>76</v>
      </c>
      <c r="AG14" s="17" t="s">
        <v>77</v>
      </c>
      <c r="AH14" s="17" t="s">
        <v>78</v>
      </c>
      <c r="AI14" s="16" t="s">
        <v>79</v>
      </c>
      <c r="AJ14" s="512"/>
      <c r="AK14" s="18"/>
      <c r="AL14" s="18"/>
      <c r="AM14" s="18"/>
      <c r="AN14" s="18"/>
      <c r="AO14" s="18"/>
      <c r="AP14" s="18"/>
      <c r="AQ14" s="18"/>
      <c r="AR14" s="18"/>
      <c r="AS14" s="18"/>
      <c r="AT14" s="18"/>
      <c r="AU14" s="18"/>
    </row>
    <row r="15" spans="1:1024" ht="189" customHeight="1" thickBot="1" x14ac:dyDescent="0.25">
      <c r="A15" s="550" t="s">
        <v>309</v>
      </c>
      <c r="B15" s="21" t="s">
        <v>923</v>
      </c>
      <c r="C15" s="21" t="s">
        <v>924</v>
      </c>
      <c r="D15" s="21" t="s">
        <v>158</v>
      </c>
      <c r="E15" s="396">
        <f t="shared" ref="E15:E38" si="0">+AJ15</f>
        <v>0.60000000000000009</v>
      </c>
      <c r="F15" s="23" t="s">
        <v>84</v>
      </c>
      <c r="G15" s="397" t="s">
        <v>925</v>
      </c>
      <c r="H15" s="36">
        <f t="shared" ref="H15:H38" si="1">+W15</f>
        <v>0.60000000000000009</v>
      </c>
      <c r="I15" s="36">
        <f t="shared" ref="I15:I38" si="2">+AA15</f>
        <v>0</v>
      </c>
      <c r="J15" s="36">
        <f t="shared" ref="J15:J38" si="3">+AE15</f>
        <v>0</v>
      </c>
      <c r="K15" s="36">
        <f t="shared" ref="K15:K38" si="4">+AI15</f>
        <v>0</v>
      </c>
      <c r="L15" s="398">
        <v>1315370.4881337346</v>
      </c>
      <c r="M15" s="552" t="s">
        <v>313</v>
      </c>
      <c r="N15" s="21" t="s">
        <v>314</v>
      </c>
      <c r="O15" s="399" t="s">
        <v>926</v>
      </c>
      <c r="P15" s="26"/>
      <c r="Q15" s="14"/>
      <c r="R15" s="21" t="s">
        <v>923</v>
      </c>
      <c r="S15" s="21" t="s">
        <v>924</v>
      </c>
      <c r="T15" s="80">
        <v>0.4</v>
      </c>
      <c r="U15" s="80">
        <v>0.2</v>
      </c>
      <c r="V15" s="80">
        <v>0</v>
      </c>
      <c r="W15" s="81">
        <f>SUM(T15:V15)</f>
        <v>0.60000000000000009</v>
      </c>
      <c r="X15" s="80">
        <v>0</v>
      </c>
      <c r="Y15" s="80">
        <v>0</v>
      </c>
      <c r="Z15" s="80">
        <v>0</v>
      </c>
      <c r="AA15" s="81">
        <f>SUM(X15:Z15)</f>
        <v>0</v>
      </c>
      <c r="AB15" s="80">
        <v>0</v>
      </c>
      <c r="AC15" s="80">
        <v>0</v>
      </c>
      <c r="AD15" s="80">
        <v>0</v>
      </c>
      <c r="AE15" s="81">
        <f>SUM(AB15:AD15)</f>
        <v>0</v>
      </c>
      <c r="AF15" s="80">
        <v>0</v>
      </c>
      <c r="AG15" s="80">
        <v>0</v>
      </c>
      <c r="AH15" s="80">
        <v>0</v>
      </c>
      <c r="AI15" s="81">
        <f>SUM(AF15:AH15)</f>
        <v>0</v>
      </c>
      <c r="AJ15" s="81">
        <f>SUM(W15,AA15,AE15,AI15)</f>
        <v>0.60000000000000009</v>
      </c>
    </row>
    <row r="16" spans="1:1024" ht="189" customHeight="1" thickBot="1" x14ac:dyDescent="0.25">
      <c r="A16" s="550"/>
      <c r="B16" s="21" t="s">
        <v>310</v>
      </c>
      <c r="C16" s="21" t="s">
        <v>311</v>
      </c>
      <c r="D16" s="21" t="s">
        <v>158</v>
      </c>
      <c r="E16" s="34">
        <f t="shared" si="0"/>
        <v>1</v>
      </c>
      <c r="F16" s="23" t="s">
        <v>84</v>
      </c>
      <c r="G16" s="77" t="s">
        <v>312</v>
      </c>
      <c r="H16" s="36">
        <f t="shared" si="1"/>
        <v>0</v>
      </c>
      <c r="I16" s="36">
        <f t="shared" si="2"/>
        <v>0</v>
      </c>
      <c r="J16" s="36">
        <f t="shared" si="3"/>
        <v>0</v>
      </c>
      <c r="K16" s="36">
        <f t="shared" si="4"/>
        <v>1</v>
      </c>
      <c r="L16" s="398">
        <v>691727.34258563025</v>
      </c>
      <c r="M16" s="553"/>
      <c r="N16" s="21" t="s">
        <v>314</v>
      </c>
      <c r="O16" s="79" t="s">
        <v>315</v>
      </c>
      <c r="P16" s="26"/>
      <c r="Q16" s="14"/>
      <c r="R16" s="21" t="s">
        <v>310</v>
      </c>
      <c r="S16" s="21" t="s">
        <v>311</v>
      </c>
      <c r="T16" s="80">
        <v>0</v>
      </c>
      <c r="U16" s="80">
        <v>0</v>
      </c>
      <c r="V16" s="80">
        <v>0</v>
      </c>
      <c r="W16" s="81">
        <f>SUM(T16:V16)</f>
        <v>0</v>
      </c>
      <c r="X16" s="80">
        <v>0</v>
      </c>
      <c r="Y16" s="80">
        <v>0</v>
      </c>
      <c r="Z16" s="80">
        <v>0</v>
      </c>
      <c r="AA16" s="81">
        <f>SUM(X16:Z16)</f>
        <v>0</v>
      </c>
      <c r="AB16" s="80">
        <v>0</v>
      </c>
      <c r="AC16" s="80">
        <v>0</v>
      </c>
      <c r="AD16" s="80">
        <v>0</v>
      </c>
      <c r="AE16" s="81">
        <f>SUM(AB16:AD16)</f>
        <v>0</v>
      </c>
      <c r="AF16" s="80">
        <v>0.5</v>
      </c>
      <c r="AG16" s="80">
        <v>0.5</v>
      </c>
      <c r="AH16" s="80">
        <v>0</v>
      </c>
      <c r="AI16" s="81">
        <f>SUM(AF16:AH16)</f>
        <v>1</v>
      </c>
      <c r="AJ16" s="81">
        <f>SUM(W16,AA16,AE16,AI16)</f>
        <v>1</v>
      </c>
    </row>
    <row r="17" spans="1:36" ht="213.75" customHeight="1" thickBot="1" x14ac:dyDescent="0.25">
      <c r="A17" s="550"/>
      <c r="B17" s="21" t="s">
        <v>316</v>
      </c>
      <c r="C17" s="21" t="s">
        <v>317</v>
      </c>
      <c r="D17" s="21" t="s">
        <v>158</v>
      </c>
      <c r="E17" s="34">
        <f t="shared" si="0"/>
        <v>1</v>
      </c>
      <c r="F17" s="23" t="s">
        <v>84</v>
      </c>
      <c r="G17" s="77" t="s">
        <v>318</v>
      </c>
      <c r="H17" s="36">
        <f t="shared" si="1"/>
        <v>0</v>
      </c>
      <c r="I17" s="36">
        <f t="shared" si="2"/>
        <v>0</v>
      </c>
      <c r="J17" s="36">
        <f t="shared" si="3"/>
        <v>0.60000000000000009</v>
      </c>
      <c r="K17" s="36">
        <f t="shared" si="4"/>
        <v>0.39999999999999997</v>
      </c>
      <c r="L17" s="398">
        <v>812027.74999182695</v>
      </c>
      <c r="M17" s="553"/>
      <c r="N17" s="82" t="s">
        <v>314</v>
      </c>
      <c r="O17" s="79" t="s">
        <v>319</v>
      </c>
      <c r="P17" s="26"/>
      <c r="Q17" s="14"/>
      <c r="R17" s="21" t="s">
        <v>316</v>
      </c>
      <c r="S17" s="21" t="s">
        <v>317</v>
      </c>
      <c r="T17" s="80">
        <v>0</v>
      </c>
      <c r="U17" s="80">
        <v>0</v>
      </c>
      <c r="V17" s="80">
        <v>0</v>
      </c>
      <c r="W17" s="81">
        <f>SUM(T17:V17)</f>
        <v>0</v>
      </c>
      <c r="X17" s="80">
        <v>0</v>
      </c>
      <c r="Y17" s="80">
        <v>0</v>
      </c>
      <c r="Z17" s="80">
        <v>0</v>
      </c>
      <c r="AA17" s="81">
        <f>SUM(X17:Z17)</f>
        <v>0</v>
      </c>
      <c r="AB17" s="80">
        <v>0</v>
      </c>
      <c r="AC17" s="80">
        <v>0.2</v>
      </c>
      <c r="AD17" s="80">
        <v>0.4</v>
      </c>
      <c r="AE17" s="81">
        <f>SUM(AB17:AD17)</f>
        <v>0.60000000000000009</v>
      </c>
      <c r="AF17" s="80">
        <v>0.3</v>
      </c>
      <c r="AG17" s="80">
        <v>0.05</v>
      </c>
      <c r="AH17" s="80">
        <v>0.05</v>
      </c>
      <c r="AI17" s="81">
        <f>SUM(AF17:AH17)</f>
        <v>0.39999999999999997</v>
      </c>
      <c r="AJ17" s="81">
        <f>SUM(W17,AA17,AE17,AI17)</f>
        <v>1</v>
      </c>
    </row>
    <row r="18" spans="1:36" ht="204" customHeight="1" thickBot="1" x14ac:dyDescent="0.25">
      <c r="A18" s="550"/>
      <c r="B18" s="21" t="s">
        <v>320</v>
      </c>
      <c r="C18" s="21" t="s">
        <v>321</v>
      </c>
      <c r="D18" s="21" t="s">
        <v>158</v>
      </c>
      <c r="E18" s="34">
        <f t="shared" si="0"/>
        <v>1</v>
      </c>
      <c r="F18" s="23" t="s">
        <v>108</v>
      </c>
      <c r="G18" s="77" t="s">
        <v>927</v>
      </c>
      <c r="H18" s="36">
        <f t="shared" si="1"/>
        <v>0</v>
      </c>
      <c r="I18" s="36">
        <f t="shared" si="2"/>
        <v>0</v>
      </c>
      <c r="J18" s="36">
        <f t="shared" si="3"/>
        <v>0</v>
      </c>
      <c r="K18" s="83">
        <f t="shared" si="4"/>
        <v>1</v>
      </c>
      <c r="L18" s="398">
        <v>601502.03703098278</v>
      </c>
      <c r="M18" s="553"/>
      <c r="N18" s="84" t="s">
        <v>322</v>
      </c>
      <c r="O18" s="85" t="s">
        <v>323</v>
      </c>
      <c r="P18" s="26"/>
      <c r="Q18" s="14"/>
      <c r="R18" s="21" t="s">
        <v>320</v>
      </c>
      <c r="S18" s="21" t="s">
        <v>321</v>
      </c>
      <c r="T18" s="80">
        <v>0</v>
      </c>
      <c r="U18" s="80">
        <v>0</v>
      </c>
      <c r="V18" s="80">
        <v>0</v>
      </c>
      <c r="W18" s="81">
        <f>SUM(T18:V18)</f>
        <v>0</v>
      </c>
      <c r="X18" s="80">
        <v>0</v>
      </c>
      <c r="Y18" s="80">
        <v>0</v>
      </c>
      <c r="Z18" s="80">
        <v>0</v>
      </c>
      <c r="AA18" s="81">
        <f>SUM(X18:Z18)</f>
        <v>0</v>
      </c>
      <c r="AB18" s="80">
        <v>0</v>
      </c>
      <c r="AC18" s="80">
        <v>0</v>
      </c>
      <c r="AD18" s="80">
        <v>0</v>
      </c>
      <c r="AE18" s="81">
        <f>SUM(AB18:AD18)</f>
        <v>0</v>
      </c>
      <c r="AF18" s="80">
        <v>0.05</v>
      </c>
      <c r="AG18" s="80">
        <v>0.55000000000000004</v>
      </c>
      <c r="AH18" s="80">
        <v>0.4</v>
      </c>
      <c r="AI18" s="81">
        <f>SUM(AF18:AH18)</f>
        <v>1</v>
      </c>
      <c r="AJ18" s="81">
        <f>SUM(W18,AA18,AE18,AI18)</f>
        <v>1</v>
      </c>
    </row>
    <row r="19" spans="1:36" ht="234" customHeight="1" thickBot="1" x14ac:dyDescent="0.25">
      <c r="A19" s="551"/>
      <c r="B19" s="21" t="s">
        <v>324</v>
      </c>
      <c r="C19" s="21" t="s">
        <v>325</v>
      </c>
      <c r="D19" s="21" t="s">
        <v>158</v>
      </c>
      <c r="E19" s="34">
        <f t="shared" si="0"/>
        <v>1</v>
      </c>
      <c r="F19" s="23" t="s">
        <v>84</v>
      </c>
      <c r="G19" s="77" t="s">
        <v>326</v>
      </c>
      <c r="H19" s="36">
        <f t="shared" si="1"/>
        <v>0</v>
      </c>
      <c r="I19" s="36">
        <f t="shared" si="2"/>
        <v>0</v>
      </c>
      <c r="J19" s="36">
        <f t="shared" si="3"/>
        <v>0.60000000000000009</v>
      </c>
      <c r="K19" s="36">
        <f t="shared" si="4"/>
        <v>0.39999999999999997</v>
      </c>
      <c r="L19" s="398">
        <v>902253.05554647429</v>
      </c>
      <c r="M19" s="554"/>
      <c r="N19" s="86" t="s">
        <v>327</v>
      </c>
      <c r="O19" s="79" t="s">
        <v>328</v>
      </c>
      <c r="P19" s="26"/>
      <c r="Q19" s="14"/>
      <c r="R19" s="21" t="s">
        <v>324</v>
      </c>
      <c r="S19" s="21" t="s">
        <v>325</v>
      </c>
      <c r="T19" s="80">
        <v>0</v>
      </c>
      <c r="U19" s="80">
        <v>0</v>
      </c>
      <c r="V19" s="80">
        <v>0</v>
      </c>
      <c r="W19" s="81">
        <f>SUM(T19:V19)</f>
        <v>0</v>
      </c>
      <c r="X19" s="80">
        <v>0</v>
      </c>
      <c r="Y19" s="80">
        <v>0</v>
      </c>
      <c r="Z19" s="80">
        <v>0</v>
      </c>
      <c r="AA19" s="81">
        <f>SUM(X19:Z19)</f>
        <v>0</v>
      </c>
      <c r="AB19" s="80">
        <v>0</v>
      </c>
      <c r="AC19" s="80">
        <v>0.2</v>
      </c>
      <c r="AD19" s="80">
        <v>0.4</v>
      </c>
      <c r="AE19" s="81">
        <f>SUM(AB19:AD19)</f>
        <v>0.60000000000000009</v>
      </c>
      <c r="AF19" s="80">
        <v>0.3</v>
      </c>
      <c r="AG19" s="80">
        <v>0.05</v>
      </c>
      <c r="AH19" s="80">
        <v>0.05</v>
      </c>
      <c r="AI19" s="81">
        <f>SUM(AF19:AH19)</f>
        <v>0.39999999999999997</v>
      </c>
      <c r="AJ19" s="81">
        <f>SUM(W19,AA19,AE19,AI19)</f>
        <v>1</v>
      </c>
    </row>
    <row r="20" spans="1:36" ht="155.25" customHeight="1" thickBot="1" x14ac:dyDescent="0.25">
      <c r="A20" s="555" t="s">
        <v>329</v>
      </c>
      <c r="B20" s="87" t="s">
        <v>330</v>
      </c>
      <c r="C20" s="21" t="s">
        <v>331</v>
      </c>
      <c r="D20" s="21" t="s">
        <v>83</v>
      </c>
      <c r="E20" s="22">
        <f t="shared" si="0"/>
        <v>4</v>
      </c>
      <c r="F20" s="23" t="s">
        <v>108</v>
      </c>
      <c r="G20" s="77" t="s">
        <v>928</v>
      </c>
      <c r="H20" s="88">
        <f t="shared" si="1"/>
        <v>1</v>
      </c>
      <c r="I20" s="88">
        <f t="shared" si="2"/>
        <v>1</v>
      </c>
      <c r="J20" s="88">
        <f t="shared" si="3"/>
        <v>1</v>
      </c>
      <c r="K20" s="88">
        <f t="shared" si="4"/>
        <v>1</v>
      </c>
      <c r="L20" s="398">
        <v>864576.13465772965</v>
      </c>
      <c r="M20" s="558" t="s">
        <v>313</v>
      </c>
      <c r="N20" s="21" t="s">
        <v>314</v>
      </c>
      <c r="O20" s="79" t="s">
        <v>332</v>
      </c>
      <c r="P20" s="26"/>
      <c r="Q20" s="14"/>
      <c r="R20" s="21" t="s">
        <v>330</v>
      </c>
      <c r="S20" s="21" t="s">
        <v>331</v>
      </c>
      <c r="T20" s="27">
        <v>1</v>
      </c>
      <c r="U20" s="27">
        <v>0</v>
      </c>
      <c r="V20" s="27">
        <v>0</v>
      </c>
      <c r="W20" s="28">
        <f t="shared" ref="W20:W27" si="5">+IF($D20="Porcentaje",IF(AND(T20&lt;&gt;"",U20="",V20=""),T20,IF(AND(T20&lt;&gt;"",U20&lt;&gt;"",V20=""),U20,IF(AND(T20&lt;&gt;"",U20&lt;&gt;"",V20&lt;&gt;""),V20,0))),SUM(T20:V20))</f>
        <v>1</v>
      </c>
      <c r="X20" s="27">
        <v>1</v>
      </c>
      <c r="Y20" s="27">
        <v>0</v>
      </c>
      <c r="Z20" s="27">
        <v>0</v>
      </c>
      <c r="AA20" s="28">
        <f t="shared" ref="AA20:AA28" si="6">+IF($D20="Porcentaje",IF(AND(X20&lt;&gt;"",Y20="",Z20=""),X20,IF(AND(X20&lt;&gt;"",Y20&lt;&gt;"",Z20=""),Y20,IF(AND(X20&lt;&gt;"",Y20&lt;&gt;"",Z20&lt;&gt;""),Z20,0))),SUM(X20:Z20))</f>
        <v>1</v>
      </c>
      <c r="AB20" s="27">
        <v>1</v>
      </c>
      <c r="AC20" s="27">
        <v>0</v>
      </c>
      <c r="AD20" s="27">
        <v>0</v>
      </c>
      <c r="AE20" s="28">
        <f t="shared" ref="AE20:AE28" si="7">+IF($D20="Porcentaje",IF(AND(AB20&lt;&gt;"",AC20="",AD20=""),AB20,IF(AND(AB20&lt;&gt;"",AC20&lt;&gt;"",AD20=""),AC20,IF(AND(AB20&lt;&gt;"",AC20&lt;&gt;"",AD20&lt;&gt;""),AD20,0))),SUM(AB20:AD20))</f>
        <v>1</v>
      </c>
      <c r="AF20" s="27">
        <v>1</v>
      </c>
      <c r="AG20" s="27">
        <v>0</v>
      </c>
      <c r="AH20" s="27">
        <v>0</v>
      </c>
      <c r="AI20" s="28">
        <f t="shared" ref="AI20:AI28" si="8">+IF($D20="Porcentaje",IF(AND(AF20&lt;&gt;"",AG20="",AH20=""),AF20,IF(AND(AF20&lt;&gt;"",AG20&lt;&gt;"",AH20=""),AG20,IF(AND(AF20&lt;&gt;"",AG20&lt;&gt;"",AH20&lt;&gt;""),AH20,0))),SUM(AF20:AH20))</f>
        <v>1</v>
      </c>
      <c r="AJ20" s="28">
        <f t="shared" ref="AJ20:AJ28" si="9">+IFERROR(IF(D20="Porcentaje",IF(AND(COUNT(T20:V20)&gt;=0,COUNT(X20:Z20)=0,COUNT(AB20:AD20)=0,COUNT(AF20:AH20)=0),W20,IF(AND(COUNT(T20:V20)&gt;=1,COUNT(X20:Z20)&gt;=1,COUNT(AB20:AD20)=0,COUNT(AF20:AH20)=0),AA20,IF(AND(COUNT(T20:V20)&gt;=1,COUNT(X20:Z20)&gt;=1,COUNT(AB20:AD20)&gt;=1,COUNT(AF20:AH20)=0),AE20,IF(AND(COUNT(T20:V20)&gt;=1,COUNT(X20:Z20)&gt;=1,COUNT(AB20:AD20)&gt;=1,COUNT(AF20:AH20)&gt;=1),AI20,"-")))),SUM(W20,AA20,AE20,AI20)),"-")</f>
        <v>4</v>
      </c>
    </row>
    <row r="21" spans="1:36" ht="171.75" customHeight="1" thickBot="1" x14ac:dyDescent="0.25">
      <c r="A21" s="556"/>
      <c r="B21" s="87" t="s">
        <v>333</v>
      </c>
      <c r="C21" s="87" t="s">
        <v>333</v>
      </c>
      <c r="D21" s="21" t="s">
        <v>83</v>
      </c>
      <c r="E21" s="22">
        <f t="shared" si="0"/>
        <v>1</v>
      </c>
      <c r="F21" s="23" t="s">
        <v>108</v>
      </c>
      <c r="G21" s="77" t="s">
        <v>334</v>
      </c>
      <c r="H21" s="88">
        <f t="shared" si="1"/>
        <v>1</v>
      </c>
      <c r="I21" s="88">
        <f t="shared" si="2"/>
        <v>0</v>
      </c>
      <c r="J21" s="88">
        <f t="shared" si="3"/>
        <v>0</v>
      </c>
      <c r="K21" s="88">
        <f t="shared" si="4"/>
        <v>0</v>
      </c>
      <c r="L21" s="398">
        <v>345830.45386309194</v>
      </c>
      <c r="M21" s="559"/>
      <c r="N21" s="21" t="s">
        <v>314</v>
      </c>
      <c r="O21" s="79" t="s">
        <v>335</v>
      </c>
      <c r="P21" s="26"/>
      <c r="Q21" s="14"/>
      <c r="R21" s="21" t="s">
        <v>333</v>
      </c>
      <c r="S21" s="21" t="s">
        <v>333</v>
      </c>
      <c r="T21" s="27">
        <v>1</v>
      </c>
      <c r="U21" s="27">
        <v>0</v>
      </c>
      <c r="V21" s="27">
        <v>0</v>
      </c>
      <c r="W21" s="28">
        <f t="shared" si="5"/>
        <v>1</v>
      </c>
      <c r="X21" s="27">
        <v>0</v>
      </c>
      <c r="Y21" s="27">
        <v>0</v>
      </c>
      <c r="Z21" s="27">
        <v>0</v>
      </c>
      <c r="AA21" s="28">
        <f t="shared" si="6"/>
        <v>0</v>
      </c>
      <c r="AB21" s="27">
        <v>0</v>
      </c>
      <c r="AC21" s="27">
        <v>0</v>
      </c>
      <c r="AD21" s="27">
        <v>0</v>
      </c>
      <c r="AE21" s="28">
        <f t="shared" si="7"/>
        <v>0</v>
      </c>
      <c r="AF21" s="27">
        <v>0</v>
      </c>
      <c r="AG21" s="27">
        <v>0</v>
      </c>
      <c r="AH21" s="27">
        <v>0</v>
      </c>
      <c r="AI21" s="28">
        <f t="shared" si="8"/>
        <v>0</v>
      </c>
      <c r="AJ21" s="28">
        <f t="shared" si="9"/>
        <v>1</v>
      </c>
    </row>
    <row r="22" spans="1:36" ht="237.75" customHeight="1" thickBot="1" x14ac:dyDescent="0.25">
      <c r="A22" s="556"/>
      <c r="B22" s="87" t="s">
        <v>336</v>
      </c>
      <c r="C22" s="21" t="s">
        <v>331</v>
      </c>
      <c r="D22" s="21" t="s">
        <v>83</v>
      </c>
      <c r="E22" s="22">
        <f t="shared" si="0"/>
        <v>4</v>
      </c>
      <c r="F22" s="23" t="s">
        <v>84</v>
      </c>
      <c r="G22" s="77" t="s">
        <v>337</v>
      </c>
      <c r="H22" s="88">
        <f t="shared" si="1"/>
        <v>1</v>
      </c>
      <c r="I22" s="88">
        <f t="shared" si="2"/>
        <v>1</v>
      </c>
      <c r="J22" s="88">
        <f t="shared" si="3"/>
        <v>1</v>
      </c>
      <c r="K22" s="88">
        <f t="shared" si="4"/>
        <v>1</v>
      </c>
      <c r="L22" s="398">
        <v>572781.68921074597</v>
      </c>
      <c r="M22" s="559"/>
      <c r="N22" s="21" t="s">
        <v>314</v>
      </c>
      <c r="O22" s="79" t="s">
        <v>338</v>
      </c>
      <c r="P22" s="26"/>
      <c r="Q22" s="14"/>
      <c r="R22" s="21" t="s">
        <v>336</v>
      </c>
      <c r="S22" s="21" t="s">
        <v>331</v>
      </c>
      <c r="T22" s="27">
        <v>1</v>
      </c>
      <c r="U22" s="27">
        <v>0</v>
      </c>
      <c r="V22" s="27">
        <v>0</v>
      </c>
      <c r="W22" s="28">
        <f t="shared" si="5"/>
        <v>1</v>
      </c>
      <c r="X22" s="27">
        <v>1</v>
      </c>
      <c r="Y22" s="27">
        <v>0</v>
      </c>
      <c r="Z22" s="27">
        <v>0</v>
      </c>
      <c r="AA22" s="28">
        <f t="shared" si="6"/>
        <v>1</v>
      </c>
      <c r="AB22" s="27">
        <v>1</v>
      </c>
      <c r="AC22" s="27">
        <v>0</v>
      </c>
      <c r="AD22" s="27">
        <v>0</v>
      </c>
      <c r="AE22" s="28">
        <f t="shared" si="7"/>
        <v>1</v>
      </c>
      <c r="AF22" s="27">
        <v>1</v>
      </c>
      <c r="AG22" s="27">
        <v>0</v>
      </c>
      <c r="AH22" s="27">
        <v>0</v>
      </c>
      <c r="AI22" s="28">
        <f t="shared" si="8"/>
        <v>1</v>
      </c>
      <c r="AJ22" s="28">
        <f t="shared" si="9"/>
        <v>4</v>
      </c>
    </row>
    <row r="23" spans="1:36" ht="237.75" customHeight="1" thickBot="1" x14ac:dyDescent="0.25">
      <c r="A23" s="556"/>
      <c r="B23" s="89" t="s">
        <v>929</v>
      </c>
      <c r="C23" s="89" t="s">
        <v>662</v>
      </c>
      <c r="D23" s="89" t="s">
        <v>83</v>
      </c>
      <c r="E23" s="22">
        <f t="shared" si="0"/>
        <v>7</v>
      </c>
      <c r="F23" s="124" t="s">
        <v>84</v>
      </c>
      <c r="G23" s="121" t="s">
        <v>930</v>
      </c>
      <c r="H23" s="88">
        <f t="shared" si="1"/>
        <v>3</v>
      </c>
      <c r="I23" s="88">
        <f t="shared" si="2"/>
        <v>1</v>
      </c>
      <c r="J23" s="88">
        <f t="shared" si="3"/>
        <v>2</v>
      </c>
      <c r="K23" s="88">
        <f t="shared" si="4"/>
        <v>1</v>
      </c>
      <c r="L23" s="398">
        <v>572781.68921074597</v>
      </c>
      <c r="M23" s="559"/>
      <c r="N23" s="89" t="s">
        <v>931</v>
      </c>
      <c r="O23" s="127" t="s">
        <v>932</v>
      </c>
      <c r="P23" s="26"/>
      <c r="Q23" s="14"/>
      <c r="R23" s="21" t="s">
        <v>929</v>
      </c>
      <c r="S23" s="21" t="s">
        <v>662</v>
      </c>
      <c r="T23" s="30">
        <v>3</v>
      </c>
      <c r="U23" s="30">
        <v>0</v>
      </c>
      <c r="V23" s="30">
        <v>0</v>
      </c>
      <c r="W23" s="28">
        <f t="shared" si="5"/>
        <v>3</v>
      </c>
      <c r="X23" s="30">
        <v>1</v>
      </c>
      <c r="Y23" s="30">
        <v>0</v>
      </c>
      <c r="Z23" s="30">
        <v>0</v>
      </c>
      <c r="AA23" s="28">
        <f t="shared" si="6"/>
        <v>1</v>
      </c>
      <c r="AB23" s="30">
        <v>2</v>
      </c>
      <c r="AC23" s="30">
        <v>0</v>
      </c>
      <c r="AD23" s="30">
        <v>0</v>
      </c>
      <c r="AE23" s="28">
        <f t="shared" si="7"/>
        <v>2</v>
      </c>
      <c r="AF23" s="30">
        <v>1</v>
      </c>
      <c r="AG23" s="30">
        <v>0</v>
      </c>
      <c r="AH23" s="30">
        <v>0</v>
      </c>
      <c r="AI23" s="28">
        <f t="shared" si="8"/>
        <v>1</v>
      </c>
      <c r="AJ23" s="28">
        <f t="shared" si="9"/>
        <v>7</v>
      </c>
    </row>
    <row r="24" spans="1:36" ht="193.5" customHeight="1" thickBot="1" x14ac:dyDescent="0.25">
      <c r="A24" s="556"/>
      <c r="B24" s="87" t="s">
        <v>919</v>
      </c>
      <c r="C24" s="87" t="s">
        <v>920</v>
      </c>
      <c r="D24" s="21" t="s">
        <v>83</v>
      </c>
      <c r="E24" s="22">
        <f t="shared" si="0"/>
        <v>1</v>
      </c>
      <c r="F24" s="23" t="s">
        <v>84</v>
      </c>
      <c r="G24" s="77" t="s">
        <v>339</v>
      </c>
      <c r="H24" s="88">
        <f t="shared" si="1"/>
        <v>1</v>
      </c>
      <c r="I24" s="88">
        <f t="shared" si="2"/>
        <v>0</v>
      </c>
      <c r="J24" s="88">
        <f t="shared" si="3"/>
        <v>0</v>
      </c>
      <c r="K24" s="88">
        <f t="shared" si="4"/>
        <v>0</v>
      </c>
      <c r="L24" s="398">
        <v>432288.06732886482</v>
      </c>
      <c r="M24" s="559"/>
      <c r="N24" s="21" t="s">
        <v>314</v>
      </c>
      <c r="O24" s="79" t="s">
        <v>340</v>
      </c>
      <c r="P24" s="26"/>
      <c r="Q24" s="14"/>
      <c r="R24" s="21" t="s">
        <v>919</v>
      </c>
      <c r="S24" s="21" t="s">
        <v>920</v>
      </c>
      <c r="T24" s="27">
        <v>0</v>
      </c>
      <c r="U24" s="27">
        <v>1</v>
      </c>
      <c r="V24" s="27">
        <v>0</v>
      </c>
      <c r="W24" s="28">
        <f t="shared" si="5"/>
        <v>1</v>
      </c>
      <c r="X24" s="27">
        <v>0</v>
      </c>
      <c r="Y24" s="27">
        <v>0</v>
      </c>
      <c r="Z24" s="27">
        <v>0</v>
      </c>
      <c r="AA24" s="28">
        <f t="shared" si="6"/>
        <v>0</v>
      </c>
      <c r="AB24" s="27">
        <v>0</v>
      </c>
      <c r="AC24" s="27">
        <v>0</v>
      </c>
      <c r="AD24" s="27">
        <v>0</v>
      </c>
      <c r="AE24" s="28">
        <f t="shared" si="7"/>
        <v>0</v>
      </c>
      <c r="AF24" s="27">
        <v>0</v>
      </c>
      <c r="AG24" s="27">
        <v>0</v>
      </c>
      <c r="AH24" s="27">
        <v>0</v>
      </c>
      <c r="AI24" s="28">
        <f t="shared" si="8"/>
        <v>0</v>
      </c>
      <c r="AJ24" s="28">
        <f t="shared" si="9"/>
        <v>1</v>
      </c>
    </row>
    <row r="25" spans="1:36" ht="409.6" customHeight="1" thickBot="1" x14ac:dyDescent="0.25">
      <c r="A25" s="556"/>
      <c r="B25" s="87" t="s">
        <v>341</v>
      </c>
      <c r="C25" s="21" t="s">
        <v>342</v>
      </c>
      <c r="D25" s="21" t="s">
        <v>83</v>
      </c>
      <c r="E25" s="22">
        <f t="shared" si="0"/>
        <v>2</v>
      </c>
      <c r="F25" s="23" t="s">
        <v>84</v>
      </c>
      <c r="G25" s="77" t="s">
        <v>343</v>
      </c>
      <c r="H25" s="88">
        <f t="shared" si="1"/>
        <v>0</v>
      </c>
      <c r="I25" s="88">
        <f t="shared" si="2"/>
        <v>1</v>
      </c>
      <c r="J25" s="88">
        <f t="shared" si="3"/>
        <v>0</v>
      </c>
      <c r="K25" s="88">
        <f t="shared" si="4"/>
        <v>1</v>
      </c>
      <c r="L25" s="398">
        <v>286606.98863903742</v>
      </c>
      <c r="M25" s="559"/>
      <c r="N25" s="21" t="s">
        <v>314</v>
      </c>
      <c r="O25" s="79" t="s">
        <v>344</v>
      </c>
      <c r="P25" s="26"/>
      <c r="Q25" s="14"/>
      <c r="R25" s="21" t="s">
        <v>341</v>
      </c>
      <c r="S25" s="21" t="s">
        <v>342</v>
      </c>
      <c r="T25" s="27">
        <v>0</v>
      </c>
      <c r="U25" s="27">
        <v>0</v>
      </c>
      <c r="V25" s="27">
        <v>0</v>
      </c>
      <c r="W25" s="28">
        <f t="shared" si="5"/>
        <v>0</v>
      </c>
      <c r="X25" s="27">
        <v>0</v>
      </c>
      <c r="Y25" s="27">
        <v>0</v>
      </c>
      <c r="Z25" s="27">
        <v>1</v>
      </c>
      <c r="AA25" s="28">
        <f t="shared" si="6"/>
        <v>1</v>
      </c>
      <c r="AB25" s="27">
        <v>0</v>
      </c>
      <c r="AC25" s="27">
        <v>0</v>
      </c>
      <c r="AD25" s="27">
        <v>0</v>
      </c>
      <c r="AE25" s="28">
        <f t="shared" si="7"/>
        <v>0</v>
      </c>
      <c r="AF25" s="27">
        <v>0</v>
      </c>
      <c r="AG25" s="27">
        <v>0</v>
      </c>
      <c r="AH25" s="27">
        <v>1</v>
      </c>
      <c r="AI25" s="28">
        <f t="shared" si="8"/>
        <v>1</v>
      </c>
      <c r="AJ25" s="28">
        <f t="shared" si="9"/>
        <v>2</v>
      </c>
    </row>
    <row r="26" spans="1:36" ht="208.5" customHeight="1" thickBot="1" x14ac:dyDescent="0.25">
      <c r="A26" s="556"/>
      <c r="B26" s="87" t="s">
        <v>933</v>
      </c>
      <c r="C26" s="21" t="s">
        <v>934</v>
      </c>
      <c r="D26" s="21" t="s">
        <v>83</v>
      </c>
      <c r="E26" s="22">
        <f t="shared" si="0"/>
        <v>2</v>
      </c>
      <c r="F26" s="23" t="s">
        <v>108</v>
      </c>
      <c r="G26" s="77" t="s">
        <v>935</v>
      </c>
      <c r="H26" s="88">
        <f t="shared" si="1"/>
        <v>1</v>
      </c>
      <c r="I26" s="88">
        <f t="shared" si="2"/>
        <v>0</v>
      </c>
      <c r="J26" s="88">
        <f t="shared" si="3"/>
        <v>1</v>
      </c>
      <c r="K26" s="88">
        <f t="shared" si="4"/>
        <v>0</v>
      </c>
      <c r="L26" s="398">
        <v>286174.70057170856</v>
      </c>
      <c r="M26" s="559"/>
      <c r="N26" s="21" t="s">
        <v>314</v>
      </c>
      <c r="O26" s="79" t="s">
        <v>936</v>
      </c>
      <c r="P26" s="26"/>
      <c r="Q26" s="14"/>
      <c r="R26" s="21" t="s">
        <v>933</v>
      </c>
      <c r="S26" s="21" t="s">
        <v>934</v>
      </c>
      <c r="T26" s="27">
        <v>1</v>
      </c>
      <c r="U26" s="27">
        <v>0</v>
      </c>
      <c r="V26" s="27">
        <v>0</v>
      </c>
      <c r="W26" s="28">
        <f t="shared" si="5"/>
        <v>1</v>
      </c>
      <c r="X26" s="27">
        <v>0</v>
      </c>
      <c r="Y26" s="27">
        <v>0</v>
      </c>
      <c r="Z26" s="27">
        <v>0</v>
      </c>
      <c r="AA26" s="28">
        <f t="shared" si="6"/>
        <v>0</v>
      </c>
      <c r="AB26" s="27">
        <v>1</v>
      </c>
      <c r="AC26" s="27">
        <v>0</v>
      </c>
      <c r="AD26" s="27">
        <v>0</v>
      </c>
      <c r="AE26" s="28">
        <f t="shared" si="7"/>
        <v>1</v>
      </c>
      <c r="AF26" s="27">
        <v>0</v>
      </c>
      <c r="AG26" s="27">
        <v>0</v>
      </c>
      <c r="AH26" s="27">
        <v>0</v>
      </c>
      <c r="AI26" s="28">
        <f t="shared" si="8"/>
        <v>0</v>
      </c>
      <c r="AJ26" s="28">
        <f t="shared" si="9"/>
        <v>2</v>
      </c>
    </row>
    <row r="27" spans="1:36" ht="124.5" customHeight="1" thickBot="1" x14ac:dyDescent="0.25">
      <c r="A27" s="556"/>
      <c r="B27" s="400" t="s">
        <v>937</v>
      </c>
      <c r="C27" s="400" t="s">
        <v>938</v>
      </c>
      <c r="D27" s="401" t="s">
        <v>83</v>
      </c>
      <c r="E27" s="22">
        <f t="shared" si="0"/>
        <v>4</v>
      </c>
      <c r="F27" s="402" t="s">
        <v>84</v>
      </c>
      <c r="G27" s="403" t="s">
        <v>939</v>
      </c>
      <c r="H27" s="88">
        <f t="shared" si="1"/>
        <v>1</v>
      </c>
      <c r="I27" s="88">
        <f t="shared" si="2"/>
        <v>1</v>
      </c>
      <c r="J27" s="88">
        <f t="shared" si="3"/>
        <v>1</v>
      </c>
      <c r="K27" s="88">
        <f t="shared" si="4"/>
        <v>1</v>
      </c>
      <c r="L27" s="398">
        <v>572781.68921074597</v>
      </c>
      <c r="M27" s="559"/>
      <c r="N27" s="401" t="s">
        <v>99</v>
      </c>
      <c r="O27" s="404" t="s">
        <v>940</v>
      </c>
      <c r="P27" s="405"/>
      <c r="Q27" s="14"/>
      <c r="R27" s="21" t="s">
        <v>937</v>
      </c>
      <c r="S27" s="21" t="s">
        <v>938</v>
      </c>
      <c r="T27" s="27">
        <v>1</v>
      </c>
      <c r="U27" s="27">
        <v>0</v>
      </c>
      <c r="V27" s="27">
        <v>0</v>
      </c>
      <c r="W27" s="28">
        <f t="shared" si="5"/>
        <v>1</v>
      </c>
      <c r="X27" s="27">
        <v>1</v>
      </c>
      <c r="Y27" s="27">
        <v>0</v>
      </c>
      <c r="Z27" s="27">
        <v>0</v>
      </c>
      <c r="AA27" s="28">
        <f t="shared" si="6"/>
        <v>1</v>
      </c>
      <c r="AB27" s="27">
        <v>1</v>
      </c>
      <c r="AC27" s="27">
        <v>0</v>
      </c>
      <c r="AD27" s="27">
        <v>0</v>
      </c>
      <c r="AE27" s="28">
        <f t="shared" si="7"/>
        <v>1</v>
      </c>
      <c r="AF27" s="27">
        <v>1</v>
      </c>
      <c r="AG27" s="27">
        <v>0</v>
      </c>
      <c r="AH27" s="27">
        <v>0</v>
      </c>
      <c r="AI27" s="28">
        <f t="shared" si="8"/>
        <v>1</v>
      </c>
      <c r="AJ27" s="28">
        <f t="shared" si="9"/>
        <v>4</v>
      </c>
    </row>
    <row r="28" spans="1:36" ht="204.75" customHeight="1" thickBot="1" x14ac:dyDescent="0.25">
      <c r="A28" s="557"/>
      <c r="B28" s="87" t="s">
        <v>345</v>
      </c>
      <c r="C28" s="87" t="s">
        <v>346</v>
      </c>
      <c r="D28" s="21" t="s">
        <v>83</v>
      </c>
      <c r="E28" s="22">
        <f t="shared" si="0"/>
        <v>1</v>
      </c>
      <c r="F28" s="23" t="s">
        <v>84</v>
      </c>
      <c r="G28" s="77" t="s">
        <v>941</v>
      </c>
      <c r="H28" s="88">
        <f t="shared" si="1"/>
        <v>1</v>
      </c>
      <c r="I28" s="88">
        <f t="shared" si="2"/>
        <v>0</v>
      </c>
      <c r="J28" s="88">
        <f t="shared" si="3"/>
        <v>0</v>
      </c>
      <c r="K28" s="88">
        <f t="shared" si="4"/>
        <v>0</v>
      </c>
      <c r="L28" s="398">
        <v>389059.26059597835</v>
      </c>
      <c r="M28" s="560"/>
      <c r="N28" s="21" t="s">
        <v>314</v>
      </c>
      <c r="O28" s="79" t="s">
        <v>347</v>
      </c>
      <c r="P28" s="26"/>
      <c r="Q28" s="14"/>
      <c r="R28" s="21" t="s">
        <v>345</v>
      </c>
      <c r="S28" s="21" t="s">
        <v>346</v>
      </c>
      <c r="T28" s="27">
        <v>1</v>
      </c>
      <c r="U28" s="27">
        <v>0</v>
      </c>
      <c r="V28" s="27">
        <v>0</v>
      </c>
      <c r="W28" s="28">
        <f t="shared" ref="W28" si="10">+IF($D28="Porcentaje",IF(AND(T28&lt;&gt;"",U28="",V28=""),T28,IF(AND(T28&lt;&gt;"",U28&lt;&gt;"",V28=""),U28,IF(AND(T28&lt;&gt;"",U28&lt;&gt;"",V28&lt;&gt;""),V28,0))),SUM(T28:V28))</f>
        <v>1</v>
      </c>
      <c r="X28" s="27">
        <v>0</v>
      </c>
      <c r="Y28" s="27">
        <v>0</v>
      </c>
      <c r="Z28" s="27">
        <v>0</v>
      </c>
      <c r="AA28" s="28">
        <f t="shared" si="6"/>
        <v>0</v>
      </c>
      <c r="AB28" s="27">
        <v>0</v>
      </c>
      <c r="AC28" s="27">
        <v>0</v>
      </c>
      <c r="AD28" s="27">
        <v>0</v>
      </c>
      <c r="AE28" s="28">
        <f t="shared" si="7"/>
        <v>0</v>
      </c>
      <c r="AF28" s="27">
        <v>0</v>
      </c>
      <c r="AG28" s="27">
        <v>0</v>
      </c>
      <c r="AH28" s="27">
        <v>0</v>
      </c>
      <c r="AI28" s="28">
        <f t="shared" si="8"/>
        <v>0</v>
      </c>
      <c r="AJ28" s="28">
        <f t="shared" si="9"/>
        <v>1</v>
      </c>
    </row>
    <row r="29" spans="1:36" ht="114" customHeight="1" thickBot="1" x14ac:dyDescent="0.25">
      <c r="A29" s="555" t="s">
        <v>348</v>
      </c>
      <c r="B29" s="89" t="s">
        <v>349</v>
      </c>
      <c r="C29" s="87" t="s">
        <v>350</v>
      </c>
      <c r="D29" s="21" t="s">
        <v>83</v>
      </c>
      <c r="E29" s="22">
        <f t="shared" si="0"/>
        <v>1</v>
      </c>
      <c r="F29" s="23" t="s">
        <v>84</v>
      </c>
      <c r="G29" s="77" t="s">
        <v>351</v>
      </c>
      <c r="H29" s="88">
        <f t="shared" si="1"/>
        <v>0</v>
      </c>
      <c r="I29" s="88">
        <f t="shared" si="2"/>
        <v>1</v>
      </c>
      <c r="J29" s="88">
        <f t="shared" si="3"/>
        <v>0</v>
      </c>
      <c r="K29" s="88">
        <f t="shared" si="4"/>
        <v>0</v>
      </c>
      <c r="L29" s="78">
        <v>597810.34930457803</v>
      </c>
      <c r="M29" s="561" t="s">
        <v>942</v>
      </c>
      <c r="N29" s="561" t="s">
        <v>352</v>
      </c>
      <c r="O29" s="79" t="s">
        <v>353</v>
      </c>
      <c r="P29" s="26"/>
      <c r="Q29" s="14"/>
      <c r="R29" s="21" t="s">
        <v>349</v>
      </c>
      <c r="S29" s="21" t="s">
        <v>350</v>
      </c>
      <c r="T29" s="27">
        <v>0</v>
      </c>
      <c r="U29" s="27">
        <v>0</v>
      </c>
      <c r="V29" s="27">
        <v>0</v>
      </c>
      <c r="W29" s="28">
        <f>+IF($D29="Porcentaje",IF(AND(T29&lt;&gt;"",U29="",V29=""),T29,IF(AND(T29&lt;&gt;"",U29&lt;&gt;"",V29=""),U29,IF(AND(T29&lt;&gt;"",U29&lt;&gt;"",V29&lt;&gt;""),V29,0))),SUM(T29:V29))</f>
        <v>0</v>
      </c>
      <c r="X29" s="27">
        <v>0</v>
      </c>
      <c r="Y29" s="27">
        <v>0</v>
      </c>
      <c r="Z29" s="27">
        <v>1</v>
      </c>
      <c r="AA29" s="28">
        <f>+IF($D29="Porcentaje",IF(AND(X29&lt;&gt;"",Y29="",Z29=""),X29,IF(AND(X29&lt;&gt;"",Y29&lt;&gt;"",Z29=""),Y29,IF(AND(X29&lt;&gt;"",Y29&lt;&gt;"",Z29&lt;&gt;""),Z29,0))),SUM(X29:Z29))</f>
        <v>1</v>
      </c>
      <c r="AB29" s="27">
        <v>0</v>
      </c>
      <c r="AC29" s="27">
        <v>0</v>
      </c>
      <c r="AD29" s="27">
        <v>0</v>
      </c>
      <c r="AE29" s="28">
        <f>+IF($D29="Porcentaje",IF(AND(AB29&lt;&gt;"",AC29="",AD29=""),AB29,IF(AND(AB29&lt;&gt;"",AC29&lt;&gt;"",AD29=""),AC29,IF(AND(AB29&lt;&gt;"",AC29&lt;&gt;"",AD29&lt;&gt;""),AD29,0))),SUM(AB29:AD29))</f>
        <v>0</v>
      </c>
      <c r="AF29" s="27">
        <v>0</v>
      </c>
      <c r="AG29" s="27">
        <v>0</v>
      </c>
      <c r="AH29" s="27">
        <v>0</v>
      </c>
      <c r="AI29" s="28">
        <f>+IF($D29="Porcentaje",IF(AND(AF29&lt;&gt;"",AG29="",AH29=""),AF29,IF(AND(AF29&lt;&gt;"",AG29&lt;&gt;"",AH29=""),AG29,IF(AND(AF29&lt;&gt;"",AG29&lt;&gt;"",AH29&lt;&gt;""),AH29,0))),SUM(AF29:AH29))</f>
        <v>0</v>
      </c>
      <c r="AJ29" s="28">
        <f>+IFERROR(IF(D29="Porcentaje",IF(AND(COUNT(T29:V29)&gt;=0,COUNT(X29:Z29)=0,COUNT(AB29:AD29)=0,COUNT(AF29:AH29)=0),W29,IF(AND(COUNT(T29:V29)&gt;=1,COUNT(X29:Z29)&gt;=1,COUNT(AB29:AD29)=0,COUNT(AF29:AH29)=0),AA29,IF(AND(COUNT(T29:V29)&gt;=1,COUNT(X29:Z29)&gt;=1,COUNT(AB29:AD29)&gt;=1,COUNT(AF29:AH29)=0),AE29,IF(AND(COUNT(T29:V29)&gt;=1,COUNT(X29:Z29)&gt;=1,COUNT(AB29:AD29)&gt;=1,COUNT(AF29:AH29)&gt;=1),AI29,"-")))),SUM(W29,AA29,AE29,AI29)),"-")</f>
        <v>1</v>
      </c>
    </row>
    <row r="30" spans="1:36" ht="123.75" customHeight="1" thickBot="1" x14ac:dyDescent="0.25">
      <c r="A30" s="556"/>
      <c r="B30" s="564" t="s">
        <v>354</v>
      </c>
      <c r="C30" s="87" t="s">
        <v>355</v>
      </c>
      <c r="D30" s="21" t="s">
        <v>83</v>
      </c>
      <c r="E30" s="22">
        <f t="shared" si="0"/>
        <v>1</v>
      </c>
      <c r="F30" s="23" t="s">
        <v>84</v>
      </c>
      <c r="G30" s="77" t="s">
        <v>356</v>
      </c>
      <c r="H30" s="88">
        <f t="shared" si="1"/>
        <v>0</v>
      </c>
      <c r="I30" s="88">
        <f t="shared" si="2"/>
        <v>1</v>
      </c>
      <c r="J30" s="88">
        <f t="shared" si="3"/>
        <v>0</v>
      </c>
      <c r="K30" s="88">
        <f t="shared" si="4"/>
        <v>0</v>
      </c>
      <c r="L30" s="566">
        <v>1660584.3036238283</v>
      </c>
      <c r="M30" s="562"/>
      <c r="N30" s="562"/>
      <c r="O30" s="79" t="s">
        <v>357</v>
      </c>
      <c r="P30" s="26"/>
      <c r="Q30" s="14"/>
      <c r="R30" s="568" t="s">
        <v>354</v>
      </c>
      <c r="S30" s="21" t="s">
        <v>355</v>
      </c>
      <c r="T30" s="27">
        <v>0</v>
      </c>
      <c r="U30" s="27">
        <v>0</v>
      </c>
      <c r="V30" s="27">
        <v>0</v>
      </c>
      <c r="W30" s="28">
        <f t="shared" ref="W30:W35" si="11">+IF($D30="Porcentaje",IF(AND(T30&lt;&gt;"",U30="",V30=""),T30,IF(AND(T30&lt;&gt;"",U30&lt;&gt;"",V30=""),U30,IF(AND(T30&lt;&gt;"",U30&lt;&gt;"",V30&lt;&gt;""),V30,0))),SUM(T30:V30))</f>
        <v>0</v>
      </c>
      <c r="X30" s="27">
        <v>0</v>
      </c>
      <c r="Y30" s="27">
        <v>0</v>
      </c>
      <c r="Z30" s="27">
        <v>1</v>
      </c>
      <c r="AA30" s="28">
        <f t="shared" ref="AA30:AA38" si="12">+IF($D30="Porcentaje",IF(AND(X30&lt;&gt;"",Y30="",Z30=""),X30,IF(AND(X30&lt;&gt;"",Y30&lt;&gt;"",Z30=""),Y30,IF(AND(X30&lt;&gt;"",Y30&lt;&gt;"",Z30&lt;&gt;""),Z30,0))),SUM(X30:Z30))</f>
        <v>1</v>
      </c>
      <c r="AB30" s="27">
        <v>0</v>
      </c>
      <c r="AC30" s="27">
        <v>0</v>
      </c>
      <c r="AD30" s="27">
        <v>0</v>
      </c>
      <c r="AE30" s="28">
        <f t="shared" ref="AE30:AE38" si="13">+IF($D30="Porcentaje",IF(AND(AB30&lt;&gt;"",AC30="",AD30=""),AB30,IF(AND(AB30&lt;&gt;"",AC30&lt;&gt;"",AD30=""),AC30,IF(AND(AB30&lt;&gt;"",AC30&lt;&gt;"",AD30&lt;&gt;""),AD30,0))),SUM(AB30:AD30))</f>
        <v>0</v>
      </c>
      <c r="AF30" s="27">
        <v>0</v>
      </c>
      <c r="AG30" s="27">
        <v>0</v>
      </c>
      <c r="AH30" s="27">
        <v>0</v>
      </c>
      <c r="AI30" s="28">
        <f t="shared" ref="AI30:AI38" si="14">+IF($D30="Porcentaje",IF(AND(AF30&lt;&gt;"",AG30="",AH30=""),AF30,IF(AND(AF30&lt;&gt;"",AG30&lt;&gt;"",AH30=""),AG30,IF(AND(AF30&lt;&gt;"",AG30&lt;&gt;"",AH30&lt;&gt;""),AH30,0))),SUM(AF30:AH30))</f>
        <v>0</v>
      </c>
      <c r="AJ30" s="28">
        <f t="shared" ref="AJ30:AJ38" si="15">+IFERROR(IF(D30="Porcentaje",IF(AND(COUNT(T30:V30)&gt;=0,COUNT(X30:Z30)=0,COUNT(AB30:AD30)=0,COUNT(AF30:AH30)=0),W30,IF(AND(COUNT(T30:V30)&gt;=1,COUNT(X30:Z30)&gt;=1,COUNT(AB30:AD30)=0,COUNT(AF30:AH30)=0),AA30,IF(AND(COUNT(T30:V30)&gt;=1,COUNT(X30:Z30)&gt;=1,COUNT(AB30:AD30)&gt;=1,COUNT(AF30:AH30)=0),AE30,IF(AND(COUNT(T30:V30)&gt;=1,COUNT(X30:Z30)&gt;=1,COUNT(AB30:AD30)&gt;=1,COUNT(AF30:AH30)&gt;=1),AI30,"-")))),SUM(W30,AA30,AE30,AI30)),"-")</f>
        <v>1</v>
      </c>
    </row>
    <row r="31" spans="1:36" ht="117.75" customHeight="1" thickBot="1" x14ac:dyDescent="0.25">
      <c r="A31" s="556"/>
      <c r="B31" s="565"/>
      <c r="C31" s="90" t="s">
        <v>358</v>
      </c>
      <c r="D31" s="21" t="s">
        <v>83</v>
      </c>
      <c r="E31" s="22">
        <f t="shared" si="0"/>
        <v>2</v>
      </c>
      <c r="F31" s="23" t="s">
        <v>84</v>
      </c>
      <c r="G31" s="77" t="s">
        <v>359</v>
      </c>
      <c r="H31" s="88">
        <f t="shared" si="1"/>
        <v>0</v>
      </c>
      <c r="I31" s="88">
        <f t="shared" si="2"/>
        <v>1</v>
      </c>
      <c r="J31" s="88">
        <f t="shared" si="3"/>
        <v>0</v>
      </c>
      <c r="K31" s="88">
        <f t="shared" si="4"/>
        <v>1</v>
      </c>
      <c r="L31" s="567"/>
      <c r="M31" s="562"/>
      <c r="N31" s="563"/>
      <c r="O31" s="79" t="s">
        <v>360</v>
      </c>
      <c r="P31" s="26"/>
      <c r="Q31" s="14"/>
      <c r="R31" s="568"/>
      <c r="S31" s="21" t="s">
        <v>358</v>
      </c>
      <c r="T31" s="27">
        <v>0</v>
      </c>
      <c r="U31" s="27">
        <v>0</v>
      </c>
      <c r="V31" s="27">
        <v>0</v>
      </c>
      <c r="W31" s="28">
        <f t="shared" si="11"/>
        <v>0</v>
      </c>
      <c r="X31" s="27">
        <v>0</v>
      </c>
      <c r="Y31" s="27">
        <v>0</v>
      </c>
      <c r="Z31" s="27">
        <v>1</v>
      </c>
      <c r="AA31" s="28">
        <f t="shared" si="12"/>
        <v>1</v>
      </c>
      <c r="AB31" s="27">
        <v>0</v>
      </c>
      <c r="AC31" s="27">
        <v>0</v>
      </c>
      <c r="AD31" s="27">
        <v>0</v>
      </c>
      <c r="AE31" s="28">
        <f t="shared" si="13"/>
        <v>0</v>
      </c>
      <c r="AF31" s="27">
        <v>0</v>
      </c>
      <c r="AG31" s="27">
        <v>0</v>
      </c>
      <c r="AH31" s="27">
        <v>1</v>
      </c>
      <c r="AI31" s="28">
        <f t="shared" si="14"/>
        <v>1</v>
      </c>
      <c r="AJ31" s="28">
        <f t="shared" si="15"/>
        <v>2</v>
      </c>
    </row>
    <row r="32" spans="1:36" ht="182.25" customHeight="1" thickBot="1" x14ac:dyDescent="0.25">
      <c r="A32" s="556"/>
      <c r="B32" s="89" t="s">
        <v>361</v>
      </c>
      <c r="C32" s="89" t="s">
        <v>362</v>
      </c>
      <c r="D32" s="87" t="s">
        <v>83</v>
      </c>
      <c r="E32" s="22">
        <f t="shared" si="0"/>
        <v>1</v>
      </c>
      <c r="F32" s="23" t="s">
        <v>84</v>
      </c>
      <c r="G32" s="77" t="s">
        <v>363</v>
      </c>
      <c r="H32" s="88">
        <f t="shared" si="1"/>
        <v>0</v>
      </c>
      <c r="I32" s="88">
        <f t="shared" si="2"/>
        <v>1</v>
      </c>
      <c r="J32" s="88">
        <f t="shared" si="3"/>
        <v>0</v>
      </c>
      <c r="K32" s="88">
        <f t="shared" si="4"/>
        <v>0</v>
      </c>
      <c r="L32" s="78">
        <v>1859854.4200586875</v>
      </c>
      <c r="M32" s="562"/>
      <c r="N32" s="91" t="s">
        <v>352</v>
      </c>
      <c r="O32" s="79" t="s">
        <v>364</v>
      </c>
      <c r="P32" s="26"/>
      <c r="Q32" s="14"/>
      <c r="R32" s="21" t="s">
        <v>361</v>
      </c>
      <c r="S32" s="21" t="s">
        <v>362</v>
      </c>
      <c r="T32" s="27">
        <v>0</v>
      </c>
      <c r="U32" s="27">
        <v>0</v>
      </c>
      <c r="V32" s="27">
        <v>0</v>
      </c>
      <c r="W32" s="28">
        <f t="shared" si="11"/>
        <v>0</v>
      </c>
      <c r="X32" s="27">
        <v>0</v>
      </c>
      <c r="Y32" s="27">
        <v>0</v>
      </c>
      <c r="Z32" s="27">
        <v>1</v>
      </c>
      <c r="AA32" s="28">
        <f t="shared" si="12"/>
        <v>1</v>
      </c>
      <c r="AB32" s="27">
        <v>0</v>
      </c>
      <c r="AC32" s="27">
        <v>0</v>
      </c>
      <c r="AD32" s="27">
        <v>0</v>
      </c>
      <c r="AE32" s="28">
        <f t="shared" si="13"/>
        <v>0</v>
      </c>
      <c r="AF32" s="27">
        <v>0</v>
      </c>
      <c r="AG32" s="27">
        <v>0</v>
      </c>
      <c r="AH32" s="27">
        <v>0</v>
      </c>
      <c r="AI32" s="28">
        <f t="shared" si="14"/>
        <v>0</v>
      </c>
      <c r="AJ32" s="28">
        <f t="shared" si="15"/>
        <v>1</v>
      </c>
    </row>
    <row r="33" spans="1:36" ht="169.5" customHeight="1" thickBot="1" x14ac:dyDescent="0.25">
      <c r="A33" s="557"/>
      <c r="B33" s="89" t="s">
        <v>365</v>
      </c>
      <c r="C33" s="89" t="s">
        <v>366</v>
      </c>
      <c r="D33" s="87" t="s">
        <v>83</v>
      </c>
      <c r="E33" s="22">
        <f t="shared" si="0"/>
        <v>1</v>
      </c>
      <c r="F33" s="23" t="s">
        <v>84</v>
      </c>
      <c r="G33" s="79" t="s">
        <v>367</v>
      </c>
      <c r="H33" s="88">
        <f t="shared" si="1"/>
        <v>1</v>
      </c>
      <c r="I33" s="88">
        <f t="shared" si="2"/>
        <v>0</v>
      </c>
      <c r="J33" s="88">
        <f t="shared" si="3"/>
        <v>0</v>
      </c>
      <c r="K33" s="88">
        <f t="shared" si="4"/>
        <v>0</v>
      </c>
      <c r="L33" s="78">
        <v>863503.83788439049</v>
      </c>
      <c r="M33" s="563"/>
      <c r="N33" s="91" t="s">
        <v>943</v>
      </c>
      <c r="O33" s="79" t="s">
        <v>368</v>
      </c>
      <c r="P33" s="26"/>
      <c r="Q33" s="14"/>
      <c r="R33" s="21" t="s">
        <v>365</v>
      </c>
      <c r="S33" s="21" t="s">
        <v>366</v>
      </c>
      <c r="T33" s="27">
        <v>0</v>
      </c>
      <c r="U33" s="27">
        <v>1</v>
      </c>
      <c r="V33" s="27">
        <v>0</v>
      </c>
      <c r="W33" s="28">
        <f t="shared" si="11"/>
        <v>1</v>
      </c>
      <c r="X33" s="27">
        <v>0</v>
      </c>
      <c r="Y33" s="27">
        <v>0</v>
      </c>
      <c r="Z33" s="27">
        <v>0</v>
      </c>
      <c r="AA33" s="28">
        <f t="shared" si="12"/>
        <v>0</v>
      </c>
      <c r="AB33" s="27">
        <v>0</v>
      </c>
      <c r="AC33" s="27">
        <v>0</v>
      </c>
      <c r="AD33" s="27">
        <v>0</v>
      </c>
      <c r="AE33" s="28">
        <f t="shared" si="13"/>
        <v>0</v>
      </c>
      <c r="AF33" s="27">
        <v>0</v>
      </c>
      <c r="AG33" s="27">
        <v>0</v>
      </c>
      <c r="AH33" s="27">
        <v>0</v>
      </c>
      <c r="AI33" s="28">
        <f t="shared" si="14"/>
        <v>0</v>
      </c>
      <c r="AJ33" s="28">
        <f t="shared" si="15"/>
        <v>1</v>
      </c>
    </row>
    <row r="34" spans="1:36" ht="99.75" customHeight="1" thickBot="1" x14ac:dyDescent="0.25">
      <c r="A34" s="556" t="s">
        <v>369</v>
      </c>
      <c r="B34" s="92" t="s">
        <v>370</v>
      </c>
      <c r="C34" s="93" t="s">
        <v>371</v>
      </c>
      <c r="D34" s="21" t="s">
        <v>158</v>
      </c>
      <c r="E34" s="406">
        <f t="shared" si="0"/>
        <v>1</v>
      </c>
      <c r="F34" s="23" t="s">
        <v>108</v>
      </c>
      <c r="G34" s="77" t="s">
        <v>372</v>
      </c>
      <c r="H34" s="407">
        <f t="shared" si="1"/>
        <v>0</v>
      </c>
      <c r="I34" s="407">
        <f t="shared" si="2"/>
        <v>1</v>
      </c>
      <c r="J34" s="407">
        <f t="shared" si="3"/>
        <v>0</v>
      </c>
      <c r="K34" s="407">
        <f t="shared" si="4"/>
        <v>0</v>
      </c>
      <c r="L34" s="78">
        <v>896715.52395686705</v>
      </c>
      <c r="M34" s="561" t="s">
        <v>944</v>
      </c>
      <c r="N34" s="91" t="s">
        <v>945</v>
      </c>
      <c r="O34" s="79" t="s">
        <v>373</v>
      </c>
      <c r="P34" s="26"/>
      <c r="Q34" s="14"/>
      <c r="R34" s="21" t="s">
        <v>370</v>
      </c>
      <c r="S34" s="21" t="s">
        <v>371</v>
      </c>
      <c r="T34" s="408">
        <v>0</v>
      </c>
      <c r="U34" s="408">
        <v>0</v>
      </c>
      <c r="V34" s="408">
        <v>0</v>
      </c>
      <c r="W34" s="409">
        <f>SUM(T34:V34)</f>
        <v>0</v>
      </c>
      <c r="X34" s="408">
        <v>0</v>
      </c>
      <c r="Y34" s="408">
        <v>0</v>
      </c>
      <c r="Z34" s="408">
        <v>1</v>
      </c>
      <c r="AA34" s="409">
        <f>SUM(X34:Z34)</f>
        <v>1</v>
      </c>
      <c r="AB34" s="408">
        <v>0</v>
      </c>
      <c r="AC34" s="408">
        <v>0</v>
      </c>
      <c r="AD34" s="408">
        <v>0</v>
      </c>
      <c r="AE34" s="409">
        <f>SUM(AB34:AD34)</f>
        <v>0</v>
      </c>
      <c r="AF34" s="408">
        <v>0</v>
      </c>
      <c r="AG34" s="408">
        <v>0</v>
      </c>
      <c r="AH34" s="408">
        <v>0</v>
      </c>
      <c r="AI34" s="409">
        <f>SUM(AF34:AH34)</f>
        <v>0</v>
      </c>
      <c r="AJ34" s="409">
        <f>SUM(W34,AA34,AE34,AI34)</f>
        <v>1</v>
      </c>
    </row>
    <row r="35" spans="1:36" ht="108" customHeight="1" thickBot="1" x14ac:dyDescent="0.25">
      <c r="A35" s="557"/>
      <c r="B35" s="21" t="s">
        <v>374</v>
      </c>
      <c r="C35" s="21" t="s">
        <v>375</v>
      </c>
      <c r="D35" s="21" t="s">
        <v>83</v>
      </c>
      <c r="E35" s="96">
        <f t="shared" si="0"/>
        <v>1</v>
      </c>
      <c r="F35" s="23" t="s">
        <v>108</v>
      </c>
      <c r="G35" s="79" t="s">
        <v>376</v>
      </c>
      <c r="H35" s="97">
        <f t="shared" si="1"/>
        <v>0</v>
      </c>
      <c r="I35" s="97">
        <f t="shared" si="2"/>
        <v>0</v>
      </c>
      <c r="J35" s="97">
        <f t="shared" si="3"/>
        <v>0</v>
      </c>
      <c r="K35" s="98">
        <f t="shared" si="4"/>
        <v>1</v>
      </c>
      <c r="L35" s="78">
        <v>618161.86645198381</v>
      </c>
      <c r="M35" s="563"/>
      <c r="N35" s="91" t="s">
        <v>377</v>
      </c>
      <c r="O35" s="79" t="s">
        <v>378</v>
      </c>
      <c r="P35" s="26"/>
      <c r="Q35" s="14"/>
      <c r="R35" s="21" t="s">
        <v>374</v>
      </c>
      <c r="S35" s="21" t="s">
        <v>375</v>
      </c>
      <c r="T35" s="27">
        <v>0</v>
      </c>
      <c r="U35" s="27">
        <v>0</v>
      </c>
      <c r="V35" s="27">
        <v>0</v>
      </c>
      <c r="W35" s="28">
        <f t="shared" si="11"/>
        <v>0</v>
      </c>
      <c r="X35" s="27">
        <v>0</v>
      </c>
      <c r="Y35" s="27">
        <v>0</v>
      </c>
      <c r="Z35" s="27">
        <v>0</v>
      </c>
      <c r="AA35" s="28">
        <f t="shared" si="12"/>
        <v>0</v>
      </c>
      <c r="AB35" s="27">
        <v>0</v>
      </c>
      <c r="AC35" s="27">
        <v>0</v>
      </c>
      <c r="AD35" s="27">
        <v>0</v>
      </c>
      <c r="AE35" s="28">
        <f t="shared" si="13"/>
        <v>0</v>
      </c>
      <c r="AF35" s="27">
        <v>0</v>
      </c>
      <c r="AG35" s="27">
        <v>0</v>
      </c>
      <c r="AH35" s="27">
        <v>1</v>
      </c>
      <c r="AI35" s="28">
        <f t="shared" si="14"/>
        <v>1</v>
      </c>
      <c r="AJ35" s="28">
        <f t="shared" si="15"/>
        <v>1</v>
      </c>
    </row>
    <row r="36" spans="1:36" ht="174.75" customHeight="1" thickBot="1" x14ac:dyDescent="0.25">
      <c r="A36" s="569" t="s">
        <v>379</v>
      </c>
      <c r="B36" s="99" t="s">
        <v>380</v>
      </c>
      <c r="C36" s="99" t="s">
        <v>381</v>
      </c>
      <c r="D36" s="21" t="s">
        <v>83</v>
      </c>
      <c r="E36" s="96">
        <f t="shared" si="0"/>
        <v>6</v>
      </c>
      <c r="F36" s="23" t="s">
        <v>84</v>
      </c>
      <c r="G36" s="77" t="s">
        <v>382</v>
      </c>
      <c r="H36" s="97">
        <f t="shared" si="1"/>
        <v>1</v>
      </c>
      <c r="I36" s="97">
        <f t="shared" si="2"/>
        <v>1</v>
      </c>
      <c r="J36" s="97">
        <f t="shared" si="3"/>
        <v>2</v>
      </c>
      <c r="K36" s="97">
        <f t="shared" si="4"/>
        <v>2</v>
      </c>
      <c r="L36" s="78">
        <v>512207.98593322525</v>
      </c>
      <c r="M36" s="568" t="s">
        <v>383</v>
      </c>
      <c r="N36" s="26" t="s">
        <v>384</v>
      </c>
      <c r="O36" s="79" t="s">
        <v>385</v>
      </c>
      <c r="P36" s="26"/>
      <c r="R36" s="99" t="s">
        <v>380</v>
      </c>
      <c r="S36" s="99" t="s">
        <v>381</v>
      </c>
      <c r="T36" s="100">
        <v>0</v>
      </c>
      <c r="U36" s="100">
        <v>0</v>
      </c>
      <c r="V36" s="100">
        <v>1</v>
      </c>
      <c r="W36" s="101">
        <f t="shared" ref="W36:W38" si="16">+IF($D36="Porcentaje",IF(AND(T36&lt;&gt;"",U36="",V36=""),T36,IF(AND(T36&lt;&gt;"",U36&lt;&gt;"",V36=""),U36,IF(AND(T36&lt;&gt;"",U36&lt;&gt;"",V36&lt;&gt;""),V36,0))),SUM(T36:V36))</f>
        <v>1</v>
      </c>
      <c r="X36" s="100">
        <v>0</v>
      </c>
      <c r="Y36" s="100">
        <v>1</v>
      </c>
      <c r="Z36" s="100">
        <v>0</v>
      </c>
      <c r="AA36" s="101">
        <f t="shared" si="12"/>
        <v>1</v>
      </c>
      <c r="AB36" s="100">
        <v>1</v>
      </c>
      <c r="AC36" s="100">
        <v>0</v>
      </c>
      <c r="AD36" s="100">
        <v>1</v>
      </c>
      <c r="AE36" s="101">
        <f t="shared" si="13"/>
        <v>2</v>
      </c>
      <c r="AF36" s="100">
        <v>1</v>
      </c>
      <c r="AG36" s="100">
        <v>1</v>
      </c>
      <c r="AH36" s="100">
        <v>0</v>
      </c>
      <c r="AI36" s="101">
        <f t="shared" si="14"/>
        <v>2</v>
      </c>
      <c r="AJ36" s="101">
        <f t="shared" si="15"/>
        <v>6</v>
      </c>
    </row>
    <row r="37" spans="1:36" ht="117" customHeight="1" thickBot="1" x14ac:dyDescent="0.25">
      <c r="A37" s="570"/>
      <c r="B37" s="99" t="s">
        <v>386</v>
      </c>
      <c r="C37" s="99" t="s">
        <v>387</v>
      </c>
      <c r="D37" s="21" t="s">
        <v>83</v>
      </c>
      <c r="E37" s="96">
        <f t="shared" si="0"/>
        <v>16</v>
      </c>
      <c r="F37" s="23" t="s">
        <v>108</v>
      </c>
      <c r="G37" s="102" t="s">
        <v>388</v>
      </c>
      <c r="H37" s="97">
        <f t="shared" si="1"/>
        <v>4</v>
      </c>
      <c r="I37" s="97">
        <f t="shared" si="2"/>
        <v>1</v>
      </c>
      <c r="J37" s="97">
        <f t="shared" si="3"/>
        <v>3</v>
      </c>
      <c r="K37" s="97">
        <f t="shared" si="4"/>
        <v>8</v>
      </c>
      <c r="L37" s="78">
        <v>585380.55535225745</v>
      </c>
      <c r="M37" s="568"/>
      <c r="N37" s="26" t="s">
        <v>389</v>
      </c>
      <c r="O37" s="79" t="s">
        <v>390</v>
      </c>
      <c r="P37" s="26"/>
      <c r="R37" s="99" t="s">
        <v>386</v>
      </c>
      <c r="S37" s="99" t="s">
        <v>387</v>
      </c>
      <c r="T37" s="100">
        <v>1</v>
      </c>
      <c r="U37" s="100">
        <v>2</v>
      </c>
      <c r="V37" s="100">
        <v>1</v>
      </c>
      <c r="W37" s="101">
        <f t="shared" si="16"/>
        <v>4</v>
      </c>
      <c r="X37" s="100">
        <v>1</v>
      </c>
      <c r="Y37" s="100">
        <v>0</v>
      </c>
      <c r="Z37" s="100">
        <v>0</v>
      </c>
      <c r="AA37" s="101">
        <f t="shared" si="12"/>
        <v>1</v>
      </c>
      <c r="AB37" s="100">
        <v>2</v>
      </c>
      <c r="AC37" s="100">
        <v>0</v>
      </c>
      <c r="AD37" s="100">
        <v>1</v>
      </c>
      <c r="AE37" s="101">
        <f t="shared" si="13"/>
        <v>3</v>
      </c>
      <c r="AF37" s="100">
        <v>3</v>
      </c>
      <c r="AG37" s="100">
        <v>4</v>
      </c>
      <c r="AH37" s="100">
        <v>1</v>
      </c>
      <c r="AI37" s="101">
        <f t="shared" si="14"/>
        <v>8</v>
      </c>
      <c r="AJ37" s="101">
        <f t="shared" si="15"/>
        <v>16</v>
      </c>
    </row>
    <row r="38" spans="1:36" ht="94.5" customHeight="1" thickBot="1" x14ac:dyDescent="0.25">
      <c r="A38" s="571"/>
      <c r="B38" s="21" t="s">
        <v>391</v>
      </c>
      <c r="C38" s="21" t="s">
        <v>392</v>
      </c>
      <c r="D38" s="21" t="s">
        <v>83</v>
      </c>
      <c r="E38" s="96">
        <f t="shared" si="0"/>
        <v>4</v>
      </c>
      <c r="F38" s="23" t="s">
        <v>84</v>
      </c>
      <c r="G38" s="77" t="s">
        <v>393</v>
      </c>
      <c r="H38" s="97">
        <f t="shared" si="1"/>
        <v>1</v>
      </c>
      <c r="I38" s="97">
        <f t="shared" si="2"/>
        <v>1</v>
      </c>
      <c r="J38" s="97">
        <f t="shared" si="3"/>
        <v>1</v>
      </c>
      <c r="K38" s="97">
        <f t="shared" si="4"/>
        <v>1</v>
      </c>
      <c r="L38" s="78">
        <v>365862.84709516086</v>
      </c>
      <c r="M38" s="568"/>
      <c r="N38" s="26" t="s">
        <v>946</v>
      </c>
      <c r="O38" s="79" t="s">
        <v>394</v>
      </c>
      <c r="P38" s="26"/>
      <c r="R38" s="21" t="s">
        <v>391</v>
      </c>
      <c r="S38" s="21" t="s">
        <v>392</v>
      </c>
      <c r="T38" s="100">
        <v>1</v>
      </c>
      <c r="U38" s="100">
        <v>0</v>
      </c>
      <c r="V38" s="100">
        <v>0</v>
      </c>
      <c r="W38" s="101">
        <f t="shared" si="16"/>
        <v>1</v>
      </c>
      <c r="X38" s="100">
        <v>1</v>
      </c>
      <c r="Y38" s="100">
        <v>0</v>
      </c>
      <c r="Z38" s="100">
        <v>0</v>
      </c>
      <c r="AA38" s="101">
        <f t="shared" si="12"/>
        <v>1</v>
      </c>
      <c r="AB38" s="100">
        <v>1</v>
      </c>
      <c r="AC38" s="100">
        <v>0</v>
      </c>
      <c r="AD38" s="100">
        <v>0</v>
      </c>
      <c r="AE38" s="101">
        <f t="shared" si="13"/>
        <v>1</v>
      </c>
      <c r="AF38" s="100">
        <v>1</v>
      </c>
      <c r="AG38" s="100">
        <v>0</v>
      </c>
      <c r="AH38" s="100">
        <v>0</v>
      </c>
      <c r="AI38" s="101">
        <f t="shared" si="14"/>
        <v>1</v>
      </c>
      <c r="AJ38" s="101">
        <f t="shared" si="15"/>
        <v>4</v>
      </c>
    </row>
  </sheetData>
  <mergeCells count="38">
    <mergeCell ref="A34:A35"/>
    <mergeCell ref="M34:M35"/>
    <mergeCell ref="A36:A38"/>
    <mergeCell ref="M36:M38"/>
    <mergeCell ref="A29:A33"/>
    <mergeCell ref="M29:M33"/>
    <mergeCell ref="N29:N31"/>
    <mergeCell ref="B30:B31"/>
    <mergeCell ref="L30:L31"/>
    <mergeCell ref="R30:R31"/>
    <mergeCell ref="AF13:AI13"/>
    <mergeCell ref="A15:A19"/>
    <mergeCell ref="M15:M19"/>
    <mergeCell ref="A20:A28"/>
    <mergeCell ref="M20:M28"/>
    <mergeCell ref="O13:O14"/>
    <mergeCell ref="A9:P10"/>
    <mergeCell ref="A11:P12"/>
    <mergeCell ref="R11:AJ12"/>
    <mergeCell ref="A13:A14"/>
    <mergeCell ref="B13:F13"/>
    <mergeCell ref="G13:G14"/>
    <mergeCell ref="H13:K13"/>
    <mergeCell ref="L13:L14"/>
    <mergeCell ref="M13:M14"/>
    <mergeCell ref="N13:N14"/>
    <mergeCell ref="AJ13:AJ14"/>
    <mergeCell ref="P13:P14"/>
    <mergeCell ref="R13:S13"/>
    <mergeCell ref="T13:W13"/>
    <mergeCell ref="X13:AA13"/>
    <mergeCell ref="AB13:AE13"/>
    <mergeCell ref="A8:P8"/>
    <mergeCell ref="A5:P5"/>
    <mergeCell ref="A6:E6"/>
    <mergeCell ref="F6:J6"/>
    <mergeCell ref="K6:P6"/>
    <mergeCell ref="A7:P7"/>
  </mergeCells>
  <dataValidations count="2">
    <dataValidation type="list" allowBlank="1" showInputMessage="1" showErrorMessage="1" sqref="D15:D38" xr:uid="{B6DFF05E-95A2-4438-B19D-442ECCF58DC1}">
      <formula1>"Unidad,Porcentaje,Monetario"</formula1>
    </dataValidation>
    <dataValidation type="list" allowBlank="1" showInputMessage="1" showErrorMessage="1" sqref="F15:F38" xr:uid="{50DC3120-2AB5-4ED0-A00F-E9D380764953}">
      <formula1>"A,B,C"</formula1>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2BA6E-B800-4C18-8E2E-0FD22E82274E}">
  <sheetPr codeName="Hoja17"/>
  <dimension ref="A1:AMJ30"/>
  <sheetViews>
    <sheetView showGridLines="0" zoomScale="60" zoomScaleNormal="60" zoomScaleSheetLayoutView="20" workbookViewId="0"/>
  </sheetViews>
  <sheetFormatPr baseColWidth="10" defaultColWidth="12.5703125" defaultRowHeight="15" x14ac:dyDescent="0.2"/>
  <cols>
    <col min="1" max="1" width="29.28515625" style="10" customWidth="1"/>
    <col min="2" max="2" width="24.140625" style="10" bestFit="1" customWidth="1"/>
    <col min="3" max="3" width="20.140625" style="10" customWidth="1"/>
    <col min="4" max="4" width="17.28515625" style="10" customWidth="1"/>
    <col min="5" max="5" width="16" style="10" customWidth="1"/>
    <col min="6" max="6" width="18.42578125" style="10" customWidth="1"/>
    <col min="7" max="7" width="42.42578125" style="10" bestFit="1" customWidth="1"/>
    <col min="8" max="11" width="17.7109375" style="10" customWidth="1"/>
    <col min="12" max="12" width="23" style="10" bestFit="1" customWidth="1"/>
    <col min="13" max="13" width="23.5703125" style="10" customWidth="1"/>
    <col min="14" max="14" width="30.140625" style="10" bestFit="1" customWidth="1"/>
    <col min="15" max="15" width="47.42578125" style="10" customWidth="1"/>
    <col min="16" max="16" width="27.42578125" style="10" customWidth="1"/>
    <col min="17" max="17" width="12.140625" style="2" customWidth="1"/>
    <col min="18" max="18" width="24.140625" style="10" customWidth="1"/>
    <col min="19" max="19" width="27.140625" style="10" customWidth="1"/>
    <col min="20" max="22" width="14.85546875" style="10" customWidth="1"/>
    <col min="23" max="23" width="11.7109375" style="10" customWidth="1"/>
    <col min="24" max="29" width="13.5703125" style="10" customWidth="1"/>
    <col min="30" max="30" width="14.140625" style="10" customWidth="1"/>
    <col min="31" max="31" width="15.7109375" style="10" customWidth="1"/>
    <col min="32" max="33" width="13.5703125" style="10" customWidth="1"/>
    <col min="34" max="34" width="15.7109375" style="10" customWidth="1"/>
    <col min="35" max="37" width="13.5703125" style="10" customWidth="1"/>
    <col min="38" max="1024" width="12.140625" style="10" customWidth="1"/>
    <col min="1025" max="1025" width="12.5703125" style="2" customWidth="1"/>
    <col min="1026" max="16384" width="12.5703125" style="2"/>
  </cols>
  <sheetData>
    <row r="1" spans="1:1024" ht="44.1" customHeight="1" x14ac:dyDescent="0.2">
      <c r="A1" s="9"/>
      <c r="B1" s="9"/>
      <c r="C1" s="9"/>
      <c r="D1" s="9"/>
      <c r="E1" s="9"/>
      <c r="F1" s="9"/>
      <c r="G1" s="9"/>
      <c r="H1" s="9"/>
      <c r="I1" s="9"/>
      <c r="J1" s="9"/>
      <c r="K1" s="9"/>
      <c r="L1" s="9"/>
      <c r="M1" s="9"/>
      <c r="N1" s="9"/>
      <c r="O1" s="9"/>
      <c r="P1" s="9"/>
    </row>
    <row r="2" spans="1:1024" ht="44.1" customHeight="1" x14ac:dyDescent="0.2">
      <c r="A2" s="9"/>
      <c r="B2" s="9"/>
      <c r="C2" s="9"/>
      <c r="D2" s="9"/>
      <c r="E2" s="9"/>
      <c r="F2" s="9"/>
      <c r="G2" s="9"/>
      <c r="H2" s="9"/>
      <c r="I2" s="9"/>
      <c r="J2" s="9"/>
      <c r="K2" s="9"/>
      <c r="L2" s="9"/>
      <c r="M2" s="9"/>
      <c r="N2" s="9"/>
      <c r="O2" s="9"/>
      <c r="P2" s="9"/>
    </row>
    <row r="3" spans="1:1024" ht="44.1" customHeight="1" x14ac:dyDescent="0.2">
      <c r="A3" s="9"/>
      <c r="B3" s="9"/>
      <c r="C3" s="9"/>
      <c r="D3" s="9"/>
      <c r="E3" s="9"/>
      <c r="F3" s="9"/>
      <c r="G3" s="9"/>
      <c r="H3" s="9"/>
      <c r="I3" s="9"/>
      <c r="J3" s="9"/>
      <c r="K3" s="9"/>
      <c r="L3" s="9"/>
      <c r="M3" s="9"/>
      <c r="N3" s="9"/>
      <c r="O3" s="9"/>
      <c r="P3" s="9"/>
    </row>
    <row r="4" spans="1:1024" ht="16.5" thickBot="1" x14ac:dyDescent="0.25">
      <c r="A4" s="9"/>
      <c r="B4" s="9"/>
      <c r="C4" s="9"/>
      <c r="D4" s="9"/>
      <c r="E4" s="9"/>
      <c r="F4" s="9"/>
      <c r="G4" s="9"/>
      <c r="H4" s="9"/>
      <c r="I4" s="9"/>
      <c r="J4" s="9"/>
      <c r="K4" s="9"/>
      <c r="L4" s="9"/>
      <c r="M4" s="9"/>
      <c r="N4" s="9"/>
      <c r="O4" s="9"/>
      <c r="P4" s="9"/>
    </row>
    <row r="5" spans="1:1024" s="11" customFormat="1" ht="27" thickBot="1" x14ac:dyDescent="0.25">
      <c r="A5" s="518" t="s">
        <v>32</v>
      </c>
      <c r="B5" s="519"/>
      <c r="C5" s="519"/>
      <c r="D5" s="519"/>
      <c r="E5" s="520"/>
      <c r="F5" s="519"/>
      <c r="G5" s="519"/>
      <c r="H5" s="520"/>
      <c r="I5" s="520"/>
      <c r="J5" s="520"/>
      <c r="K5" s="520"/>
      <c r="L5" s="520"/>
      <c r="M5" s="519"/>
      <c r="N5" s="519"/>
      <c r="O5" s="519"/>
      <c r="P5" s="521"/>
      <c r="Q5" s="2"/>
    </row>
    <row r="6" spans="1:1024" s="11" customFormat="1" ht="129.75" customHeight="1" thickBot="1" x14ac:dyDescent="0.25">
      <c r="A6" s="522" t="s">
        <v>33</v>
      </c>
      <c r="B6" s="522"/>
      <c r="C6" s="522"/>
      <c r="D6" s="522"/>
      <c r="E6" s="523"/>
      <c r="F6" s="522" t="s">
        <v>34</v>
      </c>
      <c r="G6" s="522"/>
      <c r="H6" s="523"/>
      <c r="I6" s="523"/>
      <c r="J6" s="523"/>
      <c r="K6" s="524" t="s">
        <v>35</v>
      </c>
      <c r="L6" s="525"/>
      <c r="M6" s="526"/>
      <c r="N6" s="526"/>
      <c r="O6" s="526"/>
      <c r="P6" s="527"/>
      <c r="Q6" s="2"/>
    </row>
    <row r="7" spans="1:1024" ht="27" thickBot="1" x14ac:dyDescent="0.25">
      <c r="A7" s="528" t="s">
        <v>36</v>
      </c>
      <c r="B7" s="529"/>
      <c r="C7" s="529"/>
      <c r="D7" s="529"/>
      <c r="E7" s="530"/>
      <c r="F7" s="529"/>
      <c r="G7" s="529"/>
      <c r="H7" s="530"/>
      <c r="I7" s="530"/>
      <c r="J7" s="530"/>
      <c r="K7" s="530"/>
      <c r="L7" s="530"/>
      <c r="M7" s="529"/>
      <c r="N7" s="529"/>
      <c r="O7" s="529"/>
      <c r="P7" s="531"/>
    </row>
    <row r="8" spans="1:1024" s="12" customFormat="1" ht="15.75" x14ac:dyDescent="0.2">
      <c r="A8" s="514" t="s">
        <v>395</v>
      </c>
      <c r="B8" s="515"/>
      <c r="C8" s="515"/>
      <c r="D8" s="515"/>
      <c r="E8" s="516"/>
      <c r="F8" s="515"/>
      <c r="G8" s="515"/>
      <c r="H8" s="516"/>
      <c r="I8" s="516"/>
      <c r="J8" s="516"/>
      <c r="K8" s="516"/>
      <c r="L8" s="516"/>
      <c r="M8" s="515"/>
      <c r="N8" s="515"/>
      <c r="O8" s="515"/>
      <c r="P8" s="517"/>
      <c r="Q8" s="2"/>
    </row>
    <row r="9" spans="1:1024" s="12" customFormat="1" x14ac:dyDescent="0.2">
      <c r="A9" s="489" t="s">
        <v>38</v>
      </c>
      <c r="B9" s="490"/>
      <c r="C9" s="490"/>
      <c r="D9" s="490"/>
      <c r="E9" s="491"/>
      <c r="F9" s="490"/>
      <c r="G9" s="490"/>
      <c r="H9" s="491"/>
      <c r="I9" s="491"/>
      <c r="J9" s="491"/>
      <c r="K9" s="491"/>
      <c r="L9" s="491"/>
      <c r="M9" s="490"/>
      <c r="N9" s="490"/>
      <c r="O9" s="490"/>
      <c r="P9" s="492"/>
      <c r="Q9" s="2"/>
    </row>
    <row r="10" spans="1:1024" s="12" customFormat="1" ht="15.75" thickBot="1" x14ac:dyDescent="0.25">
      <c r="A10" s="489"/>
      <c r="B10" s="490"/>
      <c r="C10" s="490"/>
      <c r="D10" s="490"/>
      <c r="E10" s="491"/>
      <c r="F10" s="490"/>
      <c r="G10" s="490"/>
      <c r="H10" s="491"/>
      <c r="I10" s="491"/>
      <c r="J10" s="491"/>
      <c r="K10" s="491"/>
      <c r="L10" s="491"/>
      <c r="M10" s="490"/>
      <c r="N10" s="490"/>
      <c r="O10" s="490"/>
      <c r="P10" s="492"/>
      <c r="Q10" s="2"/>
    </row>
    <row r="11" spans="1:1024" s="12" customFormat="1" ht="14.45" customHeight="1" x14ac:dyDescent="0.2">
      <c r="A11" s="493" t="s">
        <v>39</v>
      </c>
      <c r="B11" s="494"/>
      <c r="C11" s="494"/>
      <c r="D11" s="494"/>
      <c r="E11" s="495"/>
      <c r="F11" s="494"/>
      <c r="G11" s="494"/>
      <c r="H11" s="495"/>
      <c r="I11" s="495"/>
      <c r="J11" s="495"/>
      <c r="K11" s="495"/>
      <c r="L11" s="495"/>
      <c r="M11" s="494"/>
      <c r="N11" s="494"/>
      <c r="O11" s="494"/>
      <c r="P11" s="496"/>
      <c r="Q11" s="2"/>
      <c r="R11" s="501" t="s">
        <v>40</v>
      </c>
      <c r="S11" s="502"/>
      <c r="T11" s="503"/>
      <c r="U11" s="503"/>
      <c r="V11" s="503"/>
      <c r="W11" s="503"/>
      <c r="X11" s="503"/>
      <c r="Y11" s="503"/>
      <c r="Z11" s="503"/>
      <c r="AA11" s="503"/>
      <c r="AB11" s="503"/>
      <c r="AC11" s="503"/>
      <c r="AD11" s="503"/>
      <c r="AE11" s="503"/>
      <c r="AF11" s="503"/>
      <c r="AG11" s="503"/>
      <c r="AH11" s="503"/>
      <c r="AI11" s="503"/>
      <c r="AJ11" s="504"/>
      <c r="AK11" s="13"/>
    </row>
    <row r="12" spans="1:1024" s="12" customFormat="1" ht="15" customHeight="1" thickBot="1" x14ac:dyDescent="0.25">
      <c r="A12" s="497"/>
      <c r="B12" s="498"/>
      <c r="C12" s="498"/>
      <c r="D12" s="498"/>
      <c r="E12" s="499"/>
      <c r="F12" s="498"/>
      <c r="G12" s="498"/>
      <c r="H12" s="499"/>
      <c r="I12" s="499"/>
      <c r="J12" s="499"/>
      <c r="K12" s="499"/>
      <c r="L12" s="499"/>
      <c r="M12" s="498"/>
      <c r="N12" s="498"/>
      <c r="O12" s="498"/>
      <c r="P12" s="500"/>
      <c r="Q12" s="2"/>
      <c r="R12" s="505"/>
      <c r="S12" s="506"/>
      <c r="T12" s="507"/>
      <c r="U12" s="507"/>
      <c r="V12" s="507"/>
      <c r="W12" s="507"/>
      <c r="X12" s="507"/>
      <c r="Y12" s="507"/>
      <c r="Z12" s="507"/>
      <c r="AA12" s="507"/>
      <c r="AB12" s="507"/>
      <c r="AC12" s="507"/>
      <c r="AD12" s="507"/>
      <c r="AE12" s="507"/>
      <c r="AF12" s="507"/>
      <c r="AG12" s="507"/>
      <c r="AH12" s="507"/>
      <c r="AI12" s="507"/>
      <c r="AJ12" s="508"/>
      <c r="AK12" s="13"/>
    </row>
    <row r="13" spans="1:1024" ht="16.5" thickBot="1" x14ac:dyDescent="0.25">
      <c r="A13" s="487" t="s">
        <v>41</v>
      </c>
      <c r="B13" s="487" t="s">
        <v>42</v>
      </c>
      <c r="C13" s="487"/>
      <c r="D13" s="487"/>
      <c r="E13" s="510"/>
      <c r="F13" s="487"/>
      <c r="G13" s="487" t="s">
        <v>43</v>
      </c>
      <c r="H13" s="510" t="s">
        <v>44</v>
      </c>
      <c r="I13" s="510"/>
      <c r="J13" s="510"/>
      <c r="K13" s="510"/>
      <c r="L13" s="511" t="s">
        <v>45</v>
      </c>
      <c r="M13" s="487" t="s">
        <v>46</v>
      </c>
      <c r="N13" s="487" t="s">
        <v>47</v>
      </c>
      <c r="O13" s="487" t="s">
        <v>48</v>
      </c>
      <c r="P13" s="509" t="s">
        <v>49</v>
      </c>
      <c r="Q13" s="14"/>
      <c r="R13" s="513" t="s">
        <v>42</v>
      </c>
      <c r="S13" s="513"/>
      <c r="T13" s="479" t="s">
        <v>50</v>
      </c>
      <c r="U13" s="479"/>
      <c r="V13" s="479"/>
      <c r="W13" s="479"/>
      <c r="X13" s="479" t="s">
        <v>51</v>
      </c>
      <c r="Y13" s="479"/>
      <c r="Z13" s="479"/>
      <c r="AA13" s="479"/>
      <c r="AB13" s="479" t="s">
        <v>52</v>
      </c>
      <c r="AC13" s="479"/>
      <c r="AD13" s="479"/>
      <c r="AE13" s="479"/>
      <c r="AF13" s="479" t="s">
        <v>53</v>
      </c>
      <c r="AG13" s="479"/>
      <c r="AH13" s="479"/>
      <c r="AI13" s="479"/>
      <c r="AJ13" s="512" t="s">
        <v>54</v>
      </c>
      <c r="AK13" s="9"/>
      <c r="AL13" s="9"/>
      <c r="AM13" s="9"/>
      <c r="AN13" s="9"/>
      <c r="AO13" s="9"/>
      <c r="AP13" s="9"/>
      <c r="AQ13" s="9"/>
      <c r="AR13" s="9"/>
      <c r="AS13" s="9"/>
      <c r="AT13" s="9"/>
      <c r="AU13" s="9"/>
      <c r="AMJ13" s="2"/>
    </row>
    <row r="14" spans="1:1024" s="12" customFormat="1" ht="32.25" thickBot="1" x14ac:dyDescent="0.25">
      <c r="A14" s="509"/>
      <c r="B14" s="15" t="s">
        <v>55</v>
      </c>
      <c r="C14" s="15" t="s">
        <v>56</v>
      </c>
      <c r="D14" s="15" t="s">
        <v>57</v>
      </c>
      <c r="E14" s="103" t="s">
        <v>58</v>
      </c>
      <c r="F14" s="15" t="s">
        <v>59</v>
      </c>
      <c r="G14" s="488"/>
      <c r="H14" s="16" t="s">
        <v>60</v>
      </c>
      <c r="I14" s="16" t="s">
        <v>61</v>
      </c>
      <c r="J14" s="16" t="s">
        <v>62</v>
      </c>
      <c r="K14" s="16" t="s">
        <v>63</v>
      </c>
      <c r="L14" s="510"/>
      <c r="M14" s="488"/>
      <c r="N14" s="488"/>
      <c r="O14" s="488"/>
      <c r="P14" s="487"/>
      <c r="Q14" s="14"/>
      <c r="R14" s="15" t="s">
        <v>55</v>
      </c>
      <c r="S14" s="15" t="s">
        <v>56</v>
      </c>
      <c r="T14" s="17" t="s">
        <v>64</v>
      </c>
      <c r="U14" s="17" t="s">
        <v>65</v>
      </c>
      <c r="V14" s="17" t="s">
        <v>66</v>
      </c>
      <c r="W14" s="16" t="s">
        <v>67</v>
      </c>
      <c r="X14" s="17" t="s">
        <v>68</v>
      </c>
      <c r="Y14" s="17" t="s">
        <v>69</v>
      </c>
      <c r="Z14" s="17" t="s">
        <v>70</v>
      </c>
      <c r="AA14" s="16" t="s">
        <v>71</v>
      </c>
      <c r="AB14" s="17" t="s">
        <v>72</v>
      </c>
      <c r="AC14" s="17" t="s">
        <v>73</v>
      </c>
      <c r="AD14" s="17" t="s">
        <v>74</v>
      </c>
      <c r="AE14" s="16" t="s">
        <v>75</v>
      </c>
      <c r="AF14" s="17" t="s">
        <v>76</v>
      </c>
      <c r="AG14" s="17" t="s">
        <v>77</v>
      </c>
      <c r="AH14" s="17" t="s">
        <v>78</v>
      </c>
      <c r="AI14" s="16" t="s">
        <v>79</v>
      </c>
      <c r="AJ14" s="512"/>
      <c r="AK14" s="18"/>
      <c r="AL14" s="18"/>
      <c r="AM14" s="18"/>
      <c r="AN14" s="18"/>
      <c r="AO14" s="18"/>
      <c r="AP14" s="18"/>
      <c r="AQ14" s="18"/>
      <c r="AR14" s="18"/>
      <c r="AS14" s="18"/>
      <c r="AT14" s="18"/>
      <c r="AU14" s="18"/>
    </row>
    <row r="15" spans="1:1024" s="12" customFormat="1" ht="131.25" customHeight="1" thickBot="1" x14ac:dyDescent="0.25">
      <c r="A15" s="572" t="s">
        <v>396</v>
      </c>
      <c r="B15" s="104" t="s">
        <v>397</v>
      </c>
      <c r="C15" s="105" t="s">
        <v>398</v>
      </c>
      <c r="D15" s="106" t="s">
        <v>83</v>
      </c>
      <c r="E15" s="107">
        <f>AJ15</f>
        <v>6721</v>
      </c>
      <c r="F15" s="108" t="s">
        <v>84</v>
      </c>
      <c r="G15" s="109" t="s">
        <v>399</v>
      </c>
      <c r="H15" s="110">
        <f>W15</f>
        <v>1551</v>
      </c>
      <c r="I15" s="110">
        <f>AA15</f>
        <v>1744</v>
      </c>
      <c r="J15" s="110">
        <f>AE15</f>
        <v>1740</v>
      </c>
      <c r="K15" s="110">
        <f>AI15</f>
        <v>1686</v>
      </c>
      <c r="L15" s="111">
        <v>13556366.131116986</v>
      </c>
      <c r="M15" s="575" t="s">
        <v>400</v>
      </c>
      <c r="N15" s="112" t="s">
        <v>401</v>
      </c>
      <c r="O15" s="113" t="s">
        <v>402</v>
      </c>
      <c r="P15" s="26"/>
      <c r="Q15" s="14"/>
      <c r="R15" s="104" t="s">
        <v>397</v>
      </c>
      <c r="S15" s="105" t="s">
        <v>398</v>
      </c>
      <c r="T15" s="114">
        <v>512</v>
      </c>
      <c r="U15" s="114">
        <v>504</v>
      </c>
      <c r="V15" s="114">
        <v>535</v>
      </c>
      <c r="W15" s="115">
        <f>+V15+U15+T15</f>
        <v>1551</v>
      </c>
      <c r="X15" s="114">
        <v>602</v>
      </c>
      <c r="Y15" s="114">
        <v>562</v>
      </c>
      <c r="Z15" s="114">
        <v>580</v>
      </c>
      <c r="AA15" s="115">
        <f>+Z15+Y15+X15</f>
        <v>1744</v>
      </c>
      <c r="AB15" s="114">
        <v>624</v>
      </c>
      <c r="AC15" s="114">
        <v>552</v>
      </c>
      <c r="AD15" s="114">
        <v>564</v>
      </c>
      <c r="AE15" s="115">
        <f>+AD15+AC15+AB15</f>
        <v>1740</v>
      </c>
      <c r="AF15" s="114">
        <v>559</v>
      </c>
      <c r="AG15" s="114">
        <v>525</v>
      </c>
      <c r="AH15" s="114">
        <v>602</v>
      </c>
      <c r="AI15" s="115">
        <f>+AH15+AG15+AF15</f>
        <v>1686</v>
      </c>
      <c r="AJ15" s="115">
        <f>+AI15+AE15+AA15+W15</f>
        <v>6721</v>
      </c>
      <c r="AK15" s="18"/>
      <c r="AL15" s="18"/>
      <c r="AM15" s="18"/>
      <c r="AN15" s="18"/>
      <c r="AO15" s="18"/>
      <c r="AP15" s="18"/>
      <c r="AQ15" s="18"/>
      <c r="AR15" s="18"/>
      <c r="AS15" s="18"/>
      <c r="AT15" s="18"/>
      <c r="AU15" s="18"/>
    </row>
    <row r="16" spans="1:1024" ht="143.25" customHeight="1" thickBot="1" x14ac:dyDescent="0.25">
      <c r="A16" s="573"/>
      <c r="B16" s="104" t="s">
        <v>403</v>
      </c>
      <c r="C16" s="105" t="s">
        <v>398</v>
      </c>
      <c r="D16" s="106" t="s">
        <v>83</v>
      </c>
      <c r="E16" s="107">
        <f t="shared" ref="E16:E19" si="0">AJ16</f>
        <v>1800</v>
      </c>
      <c r="F16" s="108" t="s">
        <v>84</v>
      </c>
      <c r="G16" s="109" t="s">
        <v>404</v>
      </c>
      <c r="H16" s="110">
        <f t="shared" ref="H16:H19" si="1">W16</f>
        <v>420</v>
      </c>
      <c r="I16" s="110">
        <f t="shared" ref="I16:I19" si="2">AA16</f>
        <v>550</v>
      </c>
      <c r="J16" s="110">
        <f t="shared" ref="J16:J19" si="3">AE16</f>
        <v>330</v>
      </c>
      <c r="K16" s="110">
        <f t="shared" ref="K16:K19" si="4">AI16</f>
        <v>500</v>
      </c>
      <c r="L16" s="111">
        <v>17054783.19721169</v>
      </c>
      <c r="M16" s="576"/>
      <c r="N16" s="112" t="s">
        <v>405</v>
      </c>
      <c r="O16" s="116" t="s">
        <v>406</v>
      </c>
      <c r="P16" s="26"/>
      <c r="Q16" s="14"/>
      <c r="R16" s="104" t="s">
        <v>403</v>
      </c>
      <c r="S16" s="105" t="s">
        <v>398</v>
      </c>
      <c r="T16" s="114">
        <v>150</v>
      </c>
      <c r="U16" s="114">
        <v>120</v>
      </c>
      <c r="V16" s="114">
        <v>150</v>
      </c>
      <c r="W16" s="115">
        <f>+V16+U16+T16</f>
        <v>420</v>
      </c>
      <c r="X16" s="114">
        <v>200</v>
      </c>
      <c r="Y16" s="114">
        <v>130</v>
      </c>
      <c r="Z16" s="114">
        <v>220</v>
      </c>
      <c r="AA16" s="115">
        <f>+Z16+Y16+X16</f>
        <v>550</v>
      </c>
      <c r="AB16" s="114">
        <v>110</v>
      </c>
      <c r="AC16" s="114">
        <v>100</v>
      </c>
      <c r="AD16" s="114">
        <v>120</v>
      </c>
      <c r="AE16" s="115">
        <f>+AD16+AC16+AB16</f>
        <v>330</v>
      </c>
      <c r="AF16" s="114">
        <v>120</v>
      </c>
      <c r="AG16" s="114">
        <v>130</v>
      </c>
      <c r="AH16" s="114">
        <v>250</v>
      </c>
      <c r="AI16" s="115">
        <f>+AH16+AG16+AF16</f>
        <v>500</v>
      </c>
      <c r="AJ16" s="115">
        <f>+AI16+AE16+AA16+W16</f>
        <v>1800</v>
      </c>
    </row>
    <row r="17" spans="1:36" ht="134.25" customHeight="1" thickBot="1" x14ac:dyDescent="0.25">
      <c r="A17" s="573"/>
      <c r="B17" s="104" t="s">
        <v>407</v>
      </c>
      <c r="C17" s="105" t="s">
        <v>398</v>
      </c>
      <c r="D17" s="106" t="s">
        <v>83</v>
      </c>
      <c r="E17" s="107">
        <f t="shared" si="0"/>
        <v>2150</v>
      </c>
      <c r="F17" s="108" t="s">
        <v>84</v>
      </c>
      <c r="G17" s="117" t="s">
        <v>408</v>
      </c>
      <c r="H17" s="110">
        <f t="shared" si="1"/>
        <v>520</v>
      </c>
      <c r="I17" s="110">
        <f t="shared" si="2"/>
        <v>500</v>
      </c>
      <c r="J17" s="110">
        <f t="shared" si="3"/>
        <v>475</v>
      </c>
      <c r="K17" s="110">
        <f t="shared" si="4"/>
        <v>655</v>
      </c>
      <c r="L17" s="111">
        <v>15742876.797426216</v>
      </c>
      <c r="M17" s="576"/>
      <c r="N17" s="112" t="s">
        <v>405</v>
      </c>
      <c r="O17" s="118" t="s">
        <v>409</v>
      </c>
      <c r="P17" s="26"/>
      <c r="Q17" s="14"/>
      <c r="R17" s="104" t="s">
        <v>407</v>
      </c>
      <c r="S17" s="105" t="s">
        <v>398</v>
      </c>
      <c r="T17" s="114">
        <v>120</v>
      </c>
      <c r="U17" s="114">
        <v>150</v>
      </c>
      <c r="V17" s="114">
        <v>250</v>
      </c>
      <c r="W17" s="115">
        <f>+V17+U17+T17</f>
        <v>520</v>
      </c>
      <c r="X17" s="114">
        <v>125</v>
      </c>
      <c r="Y17" s="114">
        <v>200</v>
      </c>
      <c r="Z17" s="114">
        <v>175</v>
      </c>
      <c r="AA17" s="115">
        <f>+Z17+Y17+X17</f>
        <v>500</v>
      </c>
      <c r="AB17" s="114">
        <v>115</v>
      </c>
      <c r="AC17" s="114">
        <v>175</v>
      </c>
      <c r="AD17" s="114">
        <v>185</v>
      </c>
      <c r="AE17" s="115">
        <f>+AD17+AC17+AB17</f>
        <v>475</v>
      </c>
      <c r="AF17" s="114">
        <v>190</v>
      </c>
      <c r="AG17" s="114">
        <v>200</v>
      </c>
      <c r="AH17" s="114">
        <v>265</v>
      </c>
      <c r="AI17" s="115">
        <f>+AH17+AG17+AF17</f>
        <v>655</v>
      </c>
      <c r="AJ17" s="115">
        <f>+AI17+AE17+AA17+W17</f>
        <v>2150</v>
      </c>
    </row>
    <row r="18" spans="1:36" ht="115.5" customHeight="1" thickBot="1" x14ac:dyDescent="0.25">
      <c r="A18" s="573"/>
      <c r="B18" s="104" t="s">
        <v>410</v>
      </c>
      <c r="C18" s="105" t="s">
        <v>398</v>
      </c>
      <c r="D18" s="106" t="s">
        <v>83</v>
      </c>
      <c r="E18" s="107">
        <f t="shared" si="0"/>
        <v>17</v>
      </c>
      <c r="F18" s="108" t="s">
        <v>84</v>
      </c>
      <c r="G18" s="119" t="s">
        <v>411</v>
      </c>
      <c r="H18" s="110">
        <f t="shared" si="1"/>
        <v>8</v>
      </c>
      <c r="I18" s="110">
        <f t="shared" si="2"/>
        <v>3</v>
      </c>
      <c r="J18" s="110">
        <f t="shared" si="3"/>
        <v>3</v>
      </c>
      <c r="K18" s="110">
        <f t="shared" si="4"/>
        <v>3</v>
      </c>
      <c r="L18" s="111">
        <v>2596663.5788187981</v>
      </c>
      <c r="M18" s="576"/>
      <c r="N18" s="112" t="s">
        <v>412</v>
      </c>
      <c r="O18" s="116" t="s">
        <v>413</v>
      </c>
      <c r="P18" s="26"/>
      <c r="Q18" s="14"/>
      <c r="R18" s="104" t="s">
        <v>410</v>
      </c>
      <c r="S18" s="105" t="s">
        <v>398</v>
      </c>
      <c r="T18" s="114">
        <v>5</v>
      </c>
      <c r="U18" s="114">
        <v>1</v>
      </c>
      <c r="V18" s="114">
        <v>2</v>
      </c>
      <c r="W18" s="115">
        <f>+V18+U18+T18</f>
        <v>8</v>
      </c>
      <c r="X18" s="114">
        <v>1</v>
      </c>
      <c r="Y18" s="114">
        <v>1</v>
      </c>
      <c r="Z18" s="114">
        <v>1</v>
      </c>
      <c r="AA18" s="115">
        <f>+Z18+Y18+X18</f>
        <v>3</v>
      </c>
      <c r="AB18" s="114">
        <v>1</v>
      </c>
      <c r="AC18" s="114">
        <v>1</v>
      </c>
      <c r="AD18" s="114">
        <v>1</v>
      </c>
      <c r="AE18" s="115">
        <f>+AD18+AC18+AB18</f>
        <v>3</v>
      </c>
      <c r="AF18" s="114">
        <v>1</v>
      </c>
      <c r="AG18" s="114">
        <v>1</v>
      </c>
      <c r="AH18" s="114">
        <v>1</v>
      </c>
      <c r="AI18" s="115">
        <f>+AH18+AG18+AF18</f>
        <v>3</v>
      </c>
      <c r="AJ18" s="115">
        <f>+AI18+AE18+AA18+W18</f>
        <v>17</v>
      </c>
    </row>
    <row r="19" spans="1:36" ht="124.5" customHeight="1" thickBot="1" x14ac:dyDescent="0.25">
      <c r="A19" s="574"/>
      <c r="B19" s="120" t="s">
        <v>414</v>
      </c>
      <c r="C19" s="105" t="s">
        <v>398</v>
      </c>
      <c r="D19" s="106" t="s">
        <v>83</v>
      </c>
      <c r="E19" s="107">
        <f t="shared" si="0"/>
        <v>464</v>
      </c>
      <c r="F19" s="108" t="s">
        <v>84</v>
      </c>
      <c r="G19" s="119" t="s">
        <v>415</v>
      </c>
      <c r="H19" s="110">
        <f t="shared" si="1"/>
        <v>90</v>
      </c>
      <c r="I19" s="110">
        <f t="shared" si="2"/>
        <v>115</v>
      </c>
      <c r="J19" s="110">
        <f t="shared" si="3"/>
        <v>119</v>
      </c>
      <c r="K19" s="110">
        <f t="shared" si="4"/>
        <v>140</v>
      </c>
      <c r="L19" s="111">
        <v>6122229.865665758</v>
      </c>
      <c r="M19" s="577"/>
      <c r="N19" s="112" t="s">
        <v>416</v>
      </c>
      <c r="O19" s="116" t="s">
        <v>417</v>
      </c>
      <c r="P19" s="26"/>
      <c r="Q19" s="14"/>
      <c r="R19" s="120" t="s">
        <v>414</v>
      </c>
      <c r="S19" s="105" t="s">
        <v>398</v>
      </c>
      <c r="T19" s="114">
        <v>28</v>
      </c>
      <c r="U19" s="114">
        <v>30</v>
      </c>
      <c r="V19" s="114">
        <v>32</v>
      </c>
      <c r="W19" s="115">
        <f>+V19+U19+T19</f>
        <v>90</v>
      </c>
      <c r="X19" s="114">
        <v>40</v>
      </c>
      <c r="Y19" s="114">
        <v>45</v>
      </c>
      <c r="Z19" s="114">
        <v>30</v>
      </c>
      <c r="AA19" s="115">
        <f>+Z19+Y19+X19</f>
        <v>115</v>
      </c>
      <c r="AB19" s="114">
        <v>34</v>
      </c>
      <c r="AC19" s="114">
        <v>40</v>
      </c>
      <c r="AD19" s="114">
        <v>45</v>
      </c>
      <c r="AE19" s="115">
        <f>+AD19+AC19+AB19</f>
        <v>119</v>
      </c>
      <c r="AF19" s="114">
        <v>44</v>
      </c>
      <c r="AG19" s="114">
        <v>46</v>
      </c>
      <c r="AH19" s="114">
        <v>50</v>
      </c>
      <c r="AI19" s="115">
        <f>+AH19+AG19+AF19</f>
        <v>140</v>
      </c>
      <c r="AJ19" s="115">
        <f>+AI19+AE19+AA19+W19</f>
        <v>464</v>
      </c>
    </row>
    <row r="20" spans="1:36" x14ac:dyDescent="0.2">
      <c r="E20" s="57"/>
      <c r="H20" s="57"/>
      <c r="I20" s="57"/>
      <c r="J20" s="57"/>
      <c r="K20" s="57"/>
      <c r="L20" s="57"/>
      <c r="T20" s="57"/>
      <c r="U20" s="57"/>
      <c r="V20" s="57"/>
      <c r="W20" s="57"/>
      <c r="X20" s="57"/>
      <c r="Y20" s="57"/>
      <c r="Z20" s="57"/>
      <c r="AA20" s="57"/>
      <c r="AB20" s="57"/>
      <c r="AC20" s="57"/>
      <c r="AD20" s="57"/>
      <c r="AE20" s="57"/>
      <c r="AF20" s="57"/>
      <c r="AG20" s="57"/>
      <c r="AH20" s="57"/>
      <c r="AI20" s="57"/>
      <c r="AJ20" s="57"/>
    </row>
    <row r="21" spans="1:36" x14ac:dyDescent="0.2">
      <c r="E21" s="57"/>
      <c r="H21" s="57"/>
      <c r="I21" s="57"/>
      <c r="J21" s="57"/>
      <c r="K21" s="57"/>
      <c r="L21" s="57"/>
      <c r="T21" s="57"/>
      <c r="U21" s="57"/>
      <c r="V21" s="57"/>
      <c r="W21" s="57"/>
      <c r="X21" s="57"/>
      <c r="Y21" s="57"/>
      <c r="Z21" s="57"/>
      <c r="AA21" s="57"/>
      <c r="AB21" s="57"/>
      <c r="AC21" s="57"/>
      <c r="AD21" s="57"/>
      <c r="AE21" s="57"/>
      <c r="AF21" s="57"/>
      <c r="AG21" s="57"/>
      <c r="AH21" s="57"/>
      <c r="AI21" s="57"/>
      <c r="AJ21" s="57"/>
    </row>
    <row r="22" spans="1:36" x14ac:dyDescent="0.2">
      <c r="E22" s="57"/>
      <c r="H22" s="57"/>
      <c r="I22" s="57"/>
      <c r="J22" s="57"/>
      <c r="K22" s="57"/>
      <c r="L22" s="57"/>
      <c r="T22" s="57"/>
      <c r="U22" s="57"/>
      <c r="V22" s="57"/>
      <c r="W22" s="57"/>
      <c r="X22" s="57"/>
      <c r="Y22" s="57"/>
      <c r="Z22" s="57"/>
      <c r="AA22" s="57"/>
      <c r="AB22" s="57"/>
      <c r="AC22" s="57"/>
      <c r="AD22" s="57"/>
      <c r="AE22" s="57"/>
      <c r="AF22" s="57"/>
      <c r="AG22" s="57"/>
      <c r="AH22" s="57"/>
      <c r="AI22" s="57"/>
      <c r="AJ22" s="57"/>
    </row>
    <row r="23" spans="1:36" x14ac:dyDescent="0.2">
      <c r="E23" s="57"/>
      <c r="H23" s="57"/>
      <c r="I23" s="57"/>
      <c r="J23" s="57"/>
      <c r="K23" s="57"/>
      <c r="L23" s="57"/>
      <c r="T23" s="57"/>
      <c r="U23" s="57"/>
      <c r="V23" s="57"/>
      <c r="W23" s="57"/>
      <c r="X23" s="57"/>
      <c r="Y23" s="57"/>
      <c r="Z23" s="57"/>
      <c r="AA23" s="57"/>
      <c r="AB23" s="57"/>
      <c r="AC23" s="57"/>
      <c r="AD23" s="57"/>
      <c r="AE23" s="57"/>
      <c r="AF23" s="57"/>
      <c r="AG23" s="57"/>
      <c r="AH23" s="57"/>
      <c r="AI23" s="57"/>
      <c r="AJ23" s="57"/>
    </row>
    <row r="24" spans="1:36" x14ac:dyDescent="0.2">
      <c r="E24" s="57"/>
      <c r="H24" s="57"/>
      <c r="I24" s="57"/>
      <c r="J24" s="57"/>
      <c r="K24" s="57"/>
      <c r="L24" s="57"/>
      <c r="T24" s="57"/>
      <c r="U24" s="57"/>
      <c r="V24" s="57"/>
      <c r="W24" s="57"/>
      <c r="X24" s="57"/>
      <c r="Y24" s="57"/>
      <c r="Z24" s="57"/>
      <c r="AA24" s="57"/>
      <c r="AB24" s="57"/>
      <c r="AC24" s="57"/>
      <c r="AD24" s="57"/>
      <c r="AE24" s="57"/>
      <c r="AF24" s="57"/>
      <c r="AG24" s="57"/>
      <c r="AH24" s="57"/>
      <c r="AI24" s="57"/>
      <c r="AJ24" s="57"/>
    </row>
    <row r="25" spans="1:36" x14ac:dyDescent="0.2">
      <c r="E25" s="57"/>
      <c r="H25" s="57"/>
      <c r="I25" s="57"/>
      <c r="J25" s="57"/>
      <c r="K25" s="57"/>
      <c r="L25" s="57"/>
      <c r="T25" s="57"/>
      <c r="U25" s="57"/>
      <c r="V25" s="57"/>
      <c r="W25" s="57"/>
      <c r="X25" s="57"/>
      <c r="Y25" s="57"/>
      <c r="Z25" s="57"/>
      <c r="AA25" s="57"/>
      <c r="AB25" s="57"/>
      <c r="AC25" s="57"/>
      <c r="AD25" s="57"/>
      <c r="AE25" s="57"/>
      <c r="AF25" s="57"/>
      <c r="AG25" s="57"/>
      <c r="AH25" s="57"/>
      <c r="AI25" s="57"/>
      <c r="AJ25" s="57"/>
    </row>
    <row r="26" spans="1:36" x14ac:dyDescent="0.2">
      <c r="E26" s="57"/>
      <c r="H26" s="57"/>
      <c r="I26" s="57"/>
      <c r="J26" s="57"/>
      <c r="K26" s="57"/>
      <c r="L26" s="57"/>
      <c r="T26" s="57"/>
      <c r="U26" s="57"/>
      <c r="V26" s="57"/>
      <c r="W26" s="57"/>
      <c r="X26" s="57"/>
      <c r="Y26" s="57"/>
      <c r="Z26" s="57"/>
      <c r="AA26" s="57"/>
      <c r="AB26" s="57"/>
      <c r="AC26" s="57"/>
      <c r="AD26" s="57"/>
      <c r="AE26" s="57"/>
      <c r="AF26" s="57"/>
      <c r="AG26" s="57"/>
      <c r="AH26" s="57"/>
      <c r="AI26" s="57"/>
      <c r="AJ26" s="57"/>
    </row>
    <row r="27" spans="1:36" x14ac:dyDescent="0.2">
      <c r="E27" s="57"/>
      <c r="H27" s="57"/>
      <c r="I27" s="57"/>
      <c r="J27" s="57"/>
      <c r="K27" s="57"/>
      <c r="L27" s="57"/>
      <c r="T27" s="57"/>
      <c r="U27" s="57"/>
      <c r="V27" s="57"/>
      <c r="W27" s="57"/>
      <c r="X27" s="57"/>
      <c r="Y27" s="57"/>
      <c r="Z27" s="57"/>
      <c r="AA27" s="57"/>
      <c r="AB27" s="57"/>
      <c r="AC27" s="57"/>
      <c r="AD27" s="57"/>
      <c r="AE27" s="57"/>
      <c r="AF27" s="57"/>
      <c r="AG27" s="57"/>
      <c r="AH27" s="57"/>
      <c r="AI27" s="57"/>
      <c r="AJ27" s="57"/>
    </row>
    <row r="28" spans="1:36" x14ac:dyDescent="0.2">
      <c r="E28" s="57"/>
      <c r="H28" s="57"/>
      <c r="I28" s="57"/>
      <c r="J28" s="57"/>
      <c r="K28" s="57"/>
      <c r="L28" s="57"/>
      <c r="T28" s="57"/>
      <c r="U28" s="57"/>
      <c r="V28" s="57"/>
      <c r="W28" s="57"/>
      <c r="X28" s="57"/>
      <c r="Y28" s="57"/>
      <c r="Z28" s="57"/>
      <c r="AA28" s="57"/>
      <c r="AB28" s="57"/>
      <c r="AC28" s="57"/>
      <c r="AD28" s="57"/>
      <c r="AE28" s="57"/>
      <c r="AF28" s="57"/>
      <c r="AG28" s="57"/>
      <c r="AH28" s="57"/>
      <c r="AI28" s="57"/>
      <c r="AJ28" s="57"/>
    </row>
    <row r="29" spans="1:36" x14ac:dyDescent="0.2">
      <c r="E29" s="57"/>
      <c r="H29" s="57"/>
      <c r="I29" s="57"/>
      <c r="J29" s="57"/>
      <c r="K29" s="57"/>
      <c r="L29" s="57"/>
      <c r="T29" s="57"/>
      <c r="U29" s="57"/>
      <c r="V29" s="57"/>
      <c r="W29" s="57"/>
      <c r="X29" s="57"/>
      <c r="Y29" s="57"/>
      <c r="Z29" s="57"/>
      <c r="AA29" s="57"/>
      <c r="AB29" s="57"/>
      <c r="AC29" s="57"/>
      <c r="AD29" s="57"/>
      <c r="AE29" s="57"/>
      <c r="AF29" s="57"/>
      <c r="AG29" s="57"/>
      <c r="AH29" s="57"/>
      <c r="AI29" s="57"/>
      <c r="AJ29" s="57"/>
    </row>
    <row r="30" spans="1:36" x14ac:dyDescent="0.2">
      <c r="E30" s="57"/>
      <c r="H30" s="57"/>
      <c r="I30" s="57"/>
      <c r="J30" s="57"/>
      <c r="K30" s="57"/>
      <c r="L30" s="57"/>
      <c r="T30" s="57"/>
      <c r="U30" s="57"/>
      <c r="V30" s="57"/>
      <c r="W30" s="57"/>
      <c r="X30" s="57"/>
      <c r="Y30" s="57"/>
      <c r="Z30" s="57"/>
      <c r="AA30" s="57"/>
      <c r="AB30" s="57"/>
      <c r="AC30" s="57"/>
      <c r="AD30" s="57"/>
      <c r="AE30" s="57"/>
      <c r="AF30" s="57"/>
      <c r="AG30" s="57"/>
      <c r="AH30" s="57"/>
      <c r="AI30" s="57"/>
      <c r="AJ30" s="57"/>
    </row>
  </sheetData>
  <mergeCells count="26">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T13:W13"/>
    <mergeCell ref="X13:AA13"/>
    <mergeCell ref="AB13:AE13"/>
    <mergeCell ref="A15:A19"/>
    <mergeCell ref="M15:M19"/>
    <mergeCell ref="O13:O14"/>
    <mergeCell ref="P13:P14"/>
    <mergeCell ref="R13:S13"/>
  </mergeCells>
  <dataValidations count="2">
    <dataValidation type="list" allowBlank="1" showInputMessage="1" showErrorMessage="1" sqref="D15:D19" xr:uid="{9821CF8A-4FB9-4C6C-B93B-59522AA3305F}">
      <formula1>"Unidad,Porcentaje,Monetario"</formula1>
    </dataValidation>
    <dataValidation type="list" allowBlank="1" showInputMessage="1" showErrorMessage="1" sqref="F15:F19" xr:uid="{5333753B-EB28-489E-A943-C6111727B208}">
      <formula1>"A,B,C"</formula1>
    </dataValidation>
  </dataValidations>
  <printOptions horizontalCentered="1" verticalCentered="1"/>
  <pageMargins left="0.2" right="0.32990000000000003" top="1.38E-2" bottom="0.77359999999999995" header="0.37009999999999998" footer="0.37990000000000002"/>
  <pageSetup paperSize="5" scale="45"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EDA39-1A40-4BB6-B619-E62B1A055BA9}">
  <sheetPr codeName="Hoja18">
    <pageSetUpPr fitToPage="1"/>
  </sheetPr>
  <dimension ref="A1:AMJ44"/>
  <sheetViews>
    <sheetView showGridLines="0" zoomScale="68" zoomScaleNormal="68" zoomScaleSheetLayoutView="20" workbookViewId="0"/>
  </sheetViews>
  <sheetFormatPr baseColWidth="10" defaultColWidth="12.5703125" defaultRowHeight="15" x14ac:dyDescent="0.2"/>
  <cols>
    <col min="1" max="1" width="29.28515625" style="10" customWidth="1"/>
    <col min="2" max="2" width="40.42578125" style="10" customWidth="1"/>
    <col min="3" max="4" width="29.28515625" style="10" customWidth="1"/>
    <col min="5" max="6" width="22" style="10" customWidth="1"/>
    <col min="7" max="7" width="59.140625" style="10" customWidth="1"/>
    <col min="8" max="11" width="17.85546875" style="10" customWidth="1"/>
    <col min="12" max="12" width="26.5703125" style="10" customWidth="1"/>
    <col min="13" max="13" width="25.28515625" style="10" customWidth="1"/>
    <col min="14" max="14" width="31.140625" style="10" customWidth="1"/>
    <col min="15" max="15" width="36.28515625" style="10" customWidth="1"/>
    <col min="16" max="16" width="35.85546875" style="10" customWidth="1"/>
    <col min="17" max="17" width="12.140625" style="2" customWidth="1"/>
    <col min="18" max="18" width="27.28515625" style="10" customWidth="1"/>
    <col min="19" max="19" width="28.5703125" style="10" customWidth="1"/>
    <col min="20" max="29" width="13.5703125" style="10" customWidth="1"/>
    <col min="30" max="30" width="14.140625" style="10" customWidth="1"/>
    <col min="31" max="31" width="15.7109375" style="10" customWidth="1"/>
    <col min="32" max="33" width="13.5703125" style="10" customWidth="1"/>
    <col min="34" max="34" width="15.7109375" style="10" customWidth="1"/>
    <col min="35" max="37" width="13.5703125" style="10" customWidth="1"/>
    <col min="38" max="1024" width="12.140625" style="10" customWidth="1"/>
    <col min="1025" max="1025" width="12.5703125" style="2" customWidth="1"/>
    <col min="1026" max="16384" width="12.5703125" style="2"/>
  </cols>
  <sheetData>
    <row r="1" spans="1:1024" ht="44.1" customHeight="1" x14ac:dyDescent="0.2">
      <c r="A1" s="9"/>
      <c r="B1" s="9"/>
      <c r="C1" s="9"/>
      <c r="D1" s="9"/>
      <c r="E1" s="9"/>
      <c r="F1" s="9"/>
      <c r="G1" s="9"/>
      <c r="H1" s="9"/>
      <c r="I1" s="9"/>
      <c r="J1" s="9"/>
      <c r="K1" s="9"/>
      <c r="L1" s="9"/>
      <c r="M1" s="9"/>
      <c r="N1" s="9"/>
      <c r="O1" s="9"/>
      <c r="P1" s="9"/>
    </row>
    <row r="2" spans="1:1024" ht="44.1" customHeight="1" x14ac:dyDescent="0.2">
      <c r="A2" s="9"/>
      <c r="B2" s="9"/>
      <c r="C2" s="9"/>
      <c r="D2" s="9"/>
      <c r="E2" s="9"/>
      <c r="F2" s="9"/>
      <c r="G2" s="9"/>
      <c r="H2" s="9"/>
      <c r="I2" s="9"/>
      <c r="J2" s="9"/>
      <c r="K2" s="9"/>
      <c r="L2" s="9"/>
      <c r="M2" s="9"/>
      <c r="N2" s="9"/>
      <c r="O2" s="9"/>
      <c r="P2" s="9"/>
    </row>
    <row r="3" spans="1:1024" ht="44.1" customHeight="1" x14ac:dyDescent="0.2">
      <c r="A3" s="9"/>
      <c r="B3" s="9"/>
      <c r="C3" s="9"/>
      <c r="D3" s="9"/>
      <c r="E3" s="9"/>
      <c r="F3" s="9"/>
      <c r="G3" s="9"/>
      <c r="H3" s="9"/>
      <c r="I3" s="9"/>
      <c r="J3" s="9"/>
      <c r="K3" s="9"/>
      <c r="L3" s="9"/>
      <c r="M3" s="9"/>
      <c r="N3" s="9"/>
      <c r="O3" s="9"/>
      <c r="P3" s="9"/>
    </row>
    <row r="4" spans="1:1024" ht="44.1" customHeight="1" thickBot="1" x14ac:dyDescent="0.25">
      <c r="A4" s="9"/>
      <c r="B4" s="9"/>
      <c r="C4" s="9"/>
      <c r="D4" s="9"/>
      <c r="E4" s="9"/>
      <c r="F4" s="9"/>
      <c r="G4" s="9"/>
      <c r="H4" s="9"/>
      <c r="I4" s="9"/>
      <c r="J4" s="9"/>
      <c r="K4" s="9"/>
      <c r="L4" s="9"/>
      <c r="M4" s="9"/>
      <c r="N4" s="9"/>
      <c r="O4" s="9"/>
      <c r="P4" s="9"/>
    </row>
    <row r="5" spans="1:1024" s="11" customFormat="1" ht="44.1" customHeight="1" thickBot="1" x14ac:dyDescent="0.25">
      <c r="A5" s="518" t="s">
        <v>32</v>
      </c>
      <c r="B5" s="519"/>
      <c r="C5" s="519"/>
      <c r="D5" s="519"/>
      <c r="E5" s="520"/>
      <c r="F5" s="519"/>
      <c r="G5" s="519"/>
      <c r="H5" s="520"/>
      <c r="I5" s="520"/>
      <c r="J5" s="520"/>
      <c r="K5" s="520"/>
      <c r="L5" s="520"/>
      <c r="M5" s="519"/>
      <c r="N5" s="519"/>
      <c r="O5" s="519"/>
      <c r="P5" s="521"/>
      <c r="Q5" s="2"/>
    </row>
    <row r="6" spans="1:1024" s="11" customFormat="1" ht="135" customHeight="1" thickBot="1" x14ac:dyDescent="0.25">
      <c r="A6" s="522" t="s">
        <v>33</v>
      </c>
      <c r="B6" s="522"/>
      <c r="C6" s="522"/>
      <c r="D6" s="522"/>
      <c r="E6" s="523"/>
      <c r="F6" s="522" t="s">
        <v>34</v>
      </c>
      <c r="G6" s="522"/>
      <c r="H6" s="523"/>
      <c r="I6" s="523"/>
      <c r="J6" s="523"/>
      <c r="K6" s="524" t="s">
        <v>35</v>
      </c>
      <c r="L6" s="525"/>
      <c r="M6" s="526"/>
      <c r="N6" s="526"/>
      <c r="O6" s="526"/>
      <c r="P6" s="527"/>
      <c r="Q6" s="2"/>
    </row>
    <row r="7" spans="1:1024" ht="27" thickBot="1" x14ac:dyDescent="0.25">
      <c r="A7" s="528" t="s">
        <v>36</v>
      </c>
      <c r="B7" s="529"/>
      <c r="C7" s="529"/>
      <c r="D7" s="529"/>
      <c r="E7" s="530"/>
      <c r="F7" s="529"/>
      <c r="G7" s="529"/>
      <c r="H7" s="530"/>
      <c r="I7" s="530"/>
      <c r="J7" s="530"/>
      <c r="K7" s="530"/>
      <c r="L7" s="530"/>
      <c r="M7" s="529"/>
      <c r="N7" s="529"/>
      <c r="O7" s="529"/>
      <c r="P7" s="531"/>
    </row>
    <row r="8" spans="1:1024" s="12" customFormat="1" ht="23.25" customHeight="1" x14ac:dyDescent="0.2">
      <c r="A8" s="514" t="s">
        <v>418</v>
      </c>
      <c r="B8" s="515"/>
      <c r="C8" s="515"/>
      <c r="D8" s="515"/>
      <c r="E8" s="516"/>
      <c r="F8" s="515"/>
      <c r="G8" s="515"/>
      <c r="H8" s="516"/>
      <c r="I8" s="516"/>
      <c r="J8" s="516"/>
      <c r="K8" s="516"/>
      <c r="L8" s="516"/>
      <c r="M8" s="515"/>
      <c r="N8" s="515"/>
      <c r="O8" s="515"/>
      <c r="P8" s="517"/>
      <c r="Q8" s="2"/>
    </row>
    <row r="9" spans="1:1024" s="12" customFormat="1" ht="20.100000000000001" customHeight="1" x14ac:dyDescent="0.2">
      <c r="A9" s="489" t="s">
        <v>38</v>
      </c>
      <c r="B9" s="490"/>
      <c r="C9" s="490"/>
      <c r="D9" s="490"/>
      <c r="E9" s="491"/>
      <c r="F9" s="490"/>
      <c r="G9" s="490"/>
      <c r="H9" s="491"/>
      <c r="I9" s="491"/>
      <c r="J9" s="491"/>
      <c r="K9" s="491"/>
      <c r="L9" s="491"/>
      <c r="M9" s="490"/>
      <c r="N9" s="490"/>
      <c r="O9" s="490"/>
      <c r="P9" s="492"/>
      <c r="Q9" s="2"/>
    </row>
    <row r="10" spans="1:1024" s="12" customFormat="1" ht="20.100000000000001" customHeight="1" thickBot="1" x14ac:dyDescent="0.25">
      <c r="A10" s="489"/>
      <c r="B10" s="490"/>
      <c r="C10" s="490"/>
      <c r="D10" s="490"/>
      <c r="E10" s="491"/>
      <c r="F10" s="490"/>
      <c r="G10" s="490"/>
      <c r="H10" s="491"/>
      <c r="I10" s="491"/>
      <c r="J10" s="491"/>
      <c r="K10" s="491"/>
      <c r="L10" s="491"/>
      <c r="M10" s="490"/>
      <c r="N10" s="490"/>
      <c r="O10" s="490"/>
      <c r="P10" s="492"/>
      <c r="Q10" s="2"/>
    </row>
    <row r="11" spans="1:1024" s="12" customFormat="1" ht="14.45" customHeight="1" x14ac:dyDescent="0.2">
      <c r="A11" s="489" t="s">
        <v>39</v>
      </c>
      <c r="B11" s="490"/>
      <c r="C11" s="490"/>
      <c r="D11" s="490"/>
      <c r="E11" s="491"/>
      <c r="F11" s="490"/>
      <c r="G11" s="490"/>
      <c r="H11" s="491"/>
      <c r="I11" s="491"/>
      <c r="J11" s="491"/>
      <c r="K11" s="491"/>
      <c r="L11" s="491"/>
      <c r="M11" s="490"/>
      <c r="N11" s="490"/>
      <c r="O11" s="490"/>
      <c r="P11" s="492"/>
      <c r="Q11" s="2"/>
      <c r="R11" s="501" t="s">
        <v>40</v>
      </c>
      <c r="S11" s="502"/>
      <c r="T11" s="503"/>
      <c r="U11" s="503"/>
      <c r="V11" s="503"/>
      <c r="W11" s="503"/>
      <c r="X11" s="503"/>
      <c r="Y11" s="503"/>
      <c r="Z11" s="503"/>
      <c r="AA11" s="503"/>
      <c r="AB11" s="503"/>
      <c r="AC11" s="503"/>
      <c r="AD11" s="503"/>
      <c r="AE11" s="503"/>
      <c r="AF11" s="503"/>
      <c r="AG11" s="503"/>
      <c r="AH11" s="503"/>
      <c r="AI11" s="503"/>
      <c r="AJ11" s="504"/>
      <c r="AK11" s="13"/>
    </row>
    <row r="12" spans="1:1024" s="12" customFormat="1" ht="15" customHeight="1" thickBot="1" x14ac:dyDescent="0.25">
      <c r="A12" s="546"/>
      <c r="B12" s="547"/>
      <c r="C12" s="547"/>
      <c r="D12" s="547"/>
      <c r="E12" s="548"/>
      <c r="F12" s="547"/>
      <c r="G12" s="547"/>
      <c r="H12" s="548"/>
      <c r="I12" s="548"/>
      <c r="J12" s="548"/>
      <c r="K12" s="548"/>
      <c r="L12" s="548"/>
      <c r="M12" s="547"/>
      <c r="N12" s="547"/>
      <c r="O12" s="547"/>
      <c r="P12" s="549"/>
      <c r="Q12" s="2"/>
      <c r="R12" s="505"/>
      <c r="S12" s="506"/>
      <c r="T12" s="507"/>
      <c r="U12" s="507"/>
      <c r="V12" s="507"/>
      <c r="W12" s="507"/>
      <c r="X12" s="507"/>
      <c r="Y12" s="507"/>
      <c r="Z12" s="507"/>
      <c r="AA12" s="507"/>
      <c r="AB12" s="507"/>
      <c r="AC12" s="507"/>
      <c r="AD12" s="507"/>
      <c r="AE12" s="507"/>
      <c r="AF12" s="507"/>
      <c r="AG12" s="507"/>
      <c r="AH12" s="507"/>
      <c r="AI12" s="507"/>
      <c r="AJ12" s="508"/>
      <c r="AK12" s="13"/>
    </row>
    <row r="13" spans="1:1024" ht="47.25" customHeight="1" thickBot="1" x14ac:dyDescent="0.25">
      <c r="A13" s="487" t="s">
        <v>41</v>
      </c>
      <c r="B13" s="487" t="s">
        <v>42</v>
      </c>
      <c r="C13" s="487"/>
      <c r="D13" s="487"/>
      <c r="E13" s="510"/>
      <c r="F13" s="487"/>
      <c r="G13" s="487" t="s">
        <v>43</v>
      </c>
      <c r="H13" s="510" t="s">
        <v>44</v>
      </c>
      <c r="I13" s="510"/>
      <c r="J13" s="510"/>
      <c r="K13" s="510"/>
      <c r="L13" s="511" t="s">
        <v>45</v>
      </c>
      <c r="M13" s="487" t="s">
        <v>46</v>
      </c>
      <c r="N13" s="487" t="s">
        <v>47</v>
      </c>
      <c r="O13" s="487" t="s">
        <v>48</v>
      </c>
      <c r="P13" s="509" t="s">
        <v>49</v>
      </c>
      <c r="Q13" s="14"/>
      <c r="R13" s="513" t="s">
        <v>42</v>
      </c>
      <c r="S13" s="513"/>
      <c r="T13" s="479" t="s">
        <v>50</v>
      </c>
      <c r="U13" s="479"/>
      <c r="V13" s="479"/>
      <c r="W13" s="479"/>
      <c r="X13" s="479" t="s">
        <v>51</v>
      </c>
      <c r="Y13" s="479"/>
      <c r="Z13" s="479"/>
      <c r="AA13" s="479"/>
      <c r="AB13" s="479" t="s">
        <v>52</v>
      </c>
      <c r="AC13" s="479"/>
      <c r="AD13" s="479"/>
      <c r="AE13" s="479"/>
      <c r="AF13" s="479" t="s">
        <v>53</v>
      </c>
      <c r="AG13" s="479"/>
      <c r="AH13" s="479"/>
      <c r="AI13" s="479"/>
      <c r="AJ13" s="512" t="s">
        <v>54</v>
      </c>
      <c r="AK13" s="9"/>
      <c r="AL13" s="9"/>
      <c r="AM13" s="9"/>
      <c r="AN13" s="9"/>
      <c r="AO13" s="9"/>
      <c r="AP13" s="9"/>
      <c r="AQ13" s="9"/>
      <c r="AR13" s="9"/>
      <c r="AS13" s="9"/>
      <c r="AT13" s="9"/>
      <c r="AU13" s="9"/>
      <c r="AMJ13" s="2"/>
    </row>
    <row r="14" spans="1:1024" s="12" customFormat="1" ht="63" customHeight="1" thickBot="1" x14ac:dyDescent="0.25">
      <c r="A14" s="509"/>
      <c r="B14" s="76" t="s">
        <v>55</v>
      </c>
      <c r="C14" s="76" t="s">
        <v>56</v>
      </c>
      <c r="D14" s="76" t="s">
        <v>57</v>
      </c>
      <c r="E14" s="103" t="s">
        <v>58</v>
      </c>
      <c r="F14" s="76" t="s">
        <v>59</v>
      </c>
      <c r="G14" s="509"/>
      <c r="H14" s="103" t="s">
        <v>60</v>
      </c>
      <c r="I14" s="103" t="s">
        <v>61</v>
      </c>
      <c r="J14" s="103" t="s">
        <v>62</v>
      </c>
      <c r="K14" s="103" t="s">
        <v>63</v>
      </c>
      <c r="L14" s="594"/>
      <c r="M14" s="509"/>
      <c r="N14" s="509"/>
      <c r="O14" s="509"/>
      <c r="P14" s="593"/>
      <c r="Q14" s="14"/>
      <c r="R14" s="15" t="s">
        <v>55</v>
      </c>
      <c r="S14" s="15" t="s">
        <v>56</v>
      </c>
      <c r="T14" s="17" t="s">
        <v>64</v>
      </c>
      <c r="U14" s="17" t="s">
        <v>65</v>
      </c>
      <c r="V14" s="17" t="s">
        <v>66</v>
      </c>
      <c r="W14" s="16" t="s">
        <v>67</v>
      </c>
      <c r="X14" s="17" t="s">
        <v>68</v>
      </c>
      <c r="Y14" s="17" t="s">
        <v>69</v>
      </c>
      <c r="Z14" s="17" t="s">
        <v>70</v>
      </c>
      <c r="AA14" s="16" t="s">
        <v>71</v>
      </c>
      <c r="AB14" s="17" t="s">
        <v>72</v>
      </c>
      <c r="AC14" s="17" t="s">
        <v>73</v>
      </c>
      <c r="AD14" s="17" t="s">
        <v>74</v>
      </c>
      <c r="AE14" s="16" t="s">
        <v>75</v>
      </c>
      <c r="AF14" s="17" t="s">
        <v>76</v>
      </c>
      <c r="AG14" s="17" t="s">
        <v>77</v>
      </c>
      <c r="AH14" s="17" t="s">
        <v>78</v>
      </c>
      <c r="AI14" s="16" t="s">
        <v>79</v>
      </c>
      <c r="AJ14" s="512"/>
      <c r="AK14" s="18"/>
      <c r="AL14" s="18"/>
      <c r="AM14" s="18"/>
      <c r="AN14" s="18"/>
      <c r="AO14" s="18"/>
      <c r="AP14" s="18"/>
      <c r="AQ14" s="18"/>
      <c r="AR14" s="18"/>
      <c r="AS14" s="18"/>
      <c r="AT14" s="18"/>
      <c r="AU14" s="18"/>
    </row>
    <row r="15" spans="1:1024" s="12" customFormat="1" ht="82.5" customHeight="1" thickBot="1" x14ac:dyDescent="0.25">
      <c r="A15" s="582" t="s">
        <v>419</v>
      </c>
      <c r="B15" s="589" t="s">
        <v>420</v>
      </c>
      <c r="C15" s="122" t="s">
        <v>421</v>
      </c>
      <c r="D15" s="89" t="s">
        <v>83</v>
      </c>
      <c r="E15" s="123">
        <v>1</v>
      </c>
      <c r="F15" s="124" t="s">
        <v>108</v>
      </c>
      <c r="G15" s="121" t="s">
        <v>422</v>
      </c>
      <c r="H15" s="125">
        <v>1</v>
      </c>
      <c r="I15" s="125">
        <f t="shared" ref="I15:I16" si="0">+AA15</f>
        <v>0</v>
      </c>
      <c r="J15" s="123">
        <v>0</v>
      </c>
      <c r="K15" s="125">
        <f t="shared" ref="K15" si="1">+AI15</f>
        <v>0</v>
      </c>
      <c r="L15" s="579">
        <v>120232.85926973064</v>
      </c>
      <c r="M15" s="126" t="s">
        <v>423</v>
      </c>
      <c r="N15" s="127" t="s">
        <v>424</v>
      </c>
      <c r="O15" s="127" t="s">
        <v>425</v>
      </c>
      <c r="P15" s="84"/>
      <c r="Q15" s="14"/>
      <c r="R15" s="592" t="s">
        <v>420</v>
      </c>
      <c r="S15" s="129" t="s">
        <v>421</v>
      </c>
      <c r="T15" s="27">
        <v>0</v>
      </c>
      <c r="U15" s="27">
        <v>0</v>
      </c>
      <c r="V15" s="27">
        <v>1</v>
      </c>
      <c r="W15" s="28">
        <f>SUM(T15:V15)</f>
        <v>1</v>
      </c>
      <c r="X15" s="27">
        <v>0</v>
      </c>
      <c r="Y15" s="27">
        <v>0</v>
      </c>
      <c r="Z15" s="27">
        <v>0</v>
      </c>
      <c r="AA15" s="28">
        <f t="shared" ref="AA15" si="2">+IF($D15="Porcentaje",IF(AND(X15&lt;&gt;"",Y15="",Z15=""),X15,IF(AND(X15&lt;&gt;"",Y15&lt;&gt;"",Z15=""),Y15,IF(AND(X15&lt;&gt;"",Y15&lt;&gt;"",Z15&lt;&gt;""),Z15,0))),SUM(X15:Z15))</f>
        <v>0</v>
      </c>
      <c r="AB15" s="27">
        <v>0</v>
      </c>
      <c r="AC15" s="27">
        <v>0</v>
      </c>
      <c r="AD15" s="27">
        <v>0</v>
      </c>
      <c r="AE15" s="28">
        <f t="shared" ref="AE15:AE17" si="3">+IF($D15="Porcentaje",IF(AND(AB15&lt;&gt;"",AC15="",AD15=""),AB15,IF(AND(AB15&lt;&gt;"",AC15&lt;&gt;"",AD15=""),AC15,IF(AND(AB15&lt;&gt;"",AC15&lt;&gt;"",AD15&lt;&gt;""),AD15,0))),SUM(AB15:AD15))</f>
        <v>0</v>
      </c>
      <c r="AF15" s="27">
        <v>0</v>
      </c>
      <c r="AG15" s="27">
        <v>0</v>
      </c>
      <c r="AH15" s="27">
        <v>0</v>
      </c>
      <c r="AI15" s="28">
        <f t="shared" ref="AI15" si="4">+IF($D15="Porcentaje",IF(AND(AF15&lt;&gt;"",AG15="",AH15=""),AF15,IF(AND(AF15&lt;&gt;"",AG15&lt;&gt;"",AH15=""),AG15,IF(AND(AF15&lt;&gt;"",AG15&lt;&gt;"",AH15&lt;&gt;""),AH15,0))),SUM(AF15:AH15))</f>
        <v>0</v>
      </c>
      <c r="AJ15" s="130">
        <f t="shared" ref="AJ15" si="5">+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c r="AK15" s="18"/>
      <c r="AL15" s="18"/>
      <c r="AM15" s="18"/>
      <c r="AN15" s="18"/>
      <c r="AO15" s="18"/>
      <c r="AP15" s="18"/>
      <c r="AQ15" s="18"/>
      <c r="AR15" s="18"/>
      <c r="AS15" s="18"/>
      <c r="AT15" s="18"/>
      <c r="AU15" s="18"/>
    </row>
    <row r="16" spans="1:1024" s="12" customFormat="1" ht="106.5" customHeight="1" thickBot="1" x14ac:dyDescent="0.25">
      <c r="A16" s="582"/>
      <c r="B16" s="590"/>
      <c r="C16" s="122" t="s">
        <v>426</v>
      </c>
      <c r="D16" s="89" t="s">
        <v>83</v>
      </c>
      <c r="E16" s="123">
        <v>1</v>
      </c>
      <c r="F16" s="124" t="s">
        <v>108</v>
      </c>
      <c r="G16" s="121" t="s">
        <v>427</v>
      </c>
      <c r="H16" s="125">
        <v>0</v>
      </c>
      <c r="I16" s="125">
        <f t="shared" si="0"/>
        <v>0</v>
      </c>
      <c r="J16" s="123">
        <v>0</v>
      </c>
      <c r="K16" s="125">
        <v>1</v>
      </c>
      <c r="L16" s="583"/>
      <c r="M16" s="126" t="s">
        <v>423</v>
      </c>
      <c r="N16" s="127"/>
      <c r="O16" s="127" t="s">
        <v>428</v>
      </c>
      <c r="P16" s="84"/>
      <c r="Q16" s="14"/>
      <c r="R16" s="592"/>
      <c r="S16" s="129" t="s">
        <v>426</v>
      </c>
      <c r="T16" s="27">
        <v>0</v>
      </c>
      <c r="U16" s="27">
        <v>0</v>
      </c>
      <c r="V16" s="27">
        <v>0</v>
      </c>
      <c r="W16" s="28">
        <v>0</v>
      </c>
      <c r="X16" s="27">
        <v>0</v>
      </c>
      <c r="Y16" s="27">
        <v>0</v>
      </c>
      <c r="Z16" s="27">
        <v>0</v>
      </c>
      <c r="AA16" s="28">
        <v>0</v>
      </c>
      <c r="AB16" s="27">
        <v>0</v>
      </c>
      <c r="AC16" s="27">
        <v>0</v>
      </c>
      <c r="AD16" s="27">
        <v>0</v>
      </c>
      <c r="AE16" s="28">
        <v>0</v>
      </c>
      <c r="AF16" s="27">
        <v>0</v>
      </c>
      <c r="AG16" s="27">
        <v>0</v>
      </c>
      <c r="AH16" s="27">
        <v>1</v>
      </c>
      <c r="AI16" s="28">
        <v>1</v>
      </c>
      <c r="AJ16" s="130">
        <v>1</v>
      </c>
      <c r="AK16" s="18"/>
      <c r="AL16" s="18"/>
      <c r="AM16" s="18"/>
      <c r="AN16" s="18"/>
      <c r="AO16" s="18"/>
      <c r="AP16" s="18"/>
      <c r="AQ16" s="18"/>
      <c r="AR16" s="18"/>
      <c r="AS16" s="18"/>
      <c r="AT16" s="18"/>
      <c r="AU16" s="18"/>
    </row>
    <row r="17" spans="1:1024" s="12" customFormat="1" ht="344.25" customHeight="1" thickBot="1" x14ac:dyDescent="0.25">
      <c r="A17" s="582"/>
      <c r="B17" s="590"/>
      <c r="C17" s="89" t="s">
        <v>429</v>
      </c>
      <c r="D17" s="89" t="s">
        <v>158</v>
      </c>
      <c r="E17" s="131">
        <v>1</v>
      </c>
      <c r="F17" s="124" t="s">
        <v>108</v>
      </c>
      <c r="G17" s="121" t="s">
        <v>430</v>
      </c>
      <c r="H17" s="131">
        <v>0.33329999999999999</v>
      </c>
      <c r="I17" s="131">
        <v>0.33329999999999999</v>
      </c>
      <c r="J17" s="132">
        <v>0</v>
      </c>
      <c r="K17" s="131">
        <v>0.33339999999999997</v>
      </c>
      <c r="L17" s="583"/>
      <c r="M17" s="126" t="s">
        <v>423</v>
      </c>
      <c r="N17" s="127"/>
      <c r="O17" s="127" t="s">
        <v>431</v>
      </c>
      <c r="P17" s="84"/>
      <c r="Q17" s="14"/>
      <c r="R17" s="105" t="s">
        <v>420</v>
      </c>
      <c r="S17" s="21" t="s">
        <v>429</v>
      </c>
      <c r="T17" s="133">
        <v>0</v>
      </c>
      <c r="U17" s="134">
        <v>0.33329999999999999</v>
      </c>
      <c r="V17" s="133">
        <v>0</v>
      </c>
      <c r="W17" s="40">
        <v>0.33329999999999999</v>
      </c>
      <c r="X17" s="133">
        <v>0</v>
      </c>
      <c r="Y17" s="133">
        <v>0</v>
      </c>
      <c r="Z17" s="134">
        <v>0.33329999999999999</v>
      </c>
      <c r="AA17" s="40">
        <v>0.33329999999999999</v>
      </c>
      <c r="AB17" s="133">
        <v>0</v>
      </c>
      <c r="AC17" s="133">
        <v>0</v>
      </c>
      <c r="AD17" s="133">
        <v>0</v>
      </c>
      <c r="AE17" s="40">
        <f t="shared" si="3"/>
        <v>0</v>
      </c>
      <c r="AF17" s="133">
        <v>0</v>
      </c>
      <c r="AG17" s="133">
        <v>0</v>
      </c>
      <c r="AH17" s="134">
        <v>0.33339999999999997</v>
      </c>
      <c r="AI17" s="40">
        <v>0.33339999999999997</v>
      </c>
      <c r="AJ17" s="40">
        <f>W17+AA17+AE17+AI17</f>
        <v>1</v>
      </c>
      <c r="AK17" s="18"/>
      <c r="AL17" s="18"/>
      <c r="AM17" s="18"/>
      <c r="AN17" s="18"/>
      <c r="AO17" s="18"/>
      <c r="AP17" s="18"/>
      <c r="AQ17" s="18"/>
      <c r="AR17" s="18"/>
      <c r="AS17" s="18"/>
      <c r="AT17" s="18"/>
      <c r="AU17" s="18"/>
    </row>
    <row r="18" spans="1:1024" s="12" customFormat="1" ht="79.5" thickBot="1" x14ac:dyDescent="0.25">
      <c r="A18" s="582"/>
      <c r="B18" s="591"/>
      <c r="C18" s="122" t="s">
        <v>432</v>
      </c>
      <c r="D18" s="89" t="s">
        <v>158</v>
      </c>
      <c r="E18" s="131">
        <v>1</v>
      </c>
      <c r="F18" s="124" t="s">
        <v>108</v>
      </c>
      <c r="G18" s="121" t="s">
        <v>433</v>
      </c>
      <c r="H18" s="131">
        <v>0.25</v>
      </c>
      <c r="I18" s="131">
        <v>0.25</v>
      </c>
      <c r="J18" s="131">
        <v>0.25</v>
      </c>
      <c r="K18" s="131">
        <v>0.25</v>
      </c>
      <c r="L18" s="580"/>
      <c r="M18" s="126" t="s">
        <v>423</v>
      </c>
      <c r="N18" s="127"/>
      <c r="O18" s="135" t="s">
        <v>434</v>
      </c>
      <c r="P18" s="136"/>
      <c r="Q18" s="14"/>
      <c r="R18" s="128" t="s">
        <v>420</v>
      </c>
      <c r="S18" s="129" t="s">
        <v>432</v>
      </c>
      <c r="T18" s="133">
        <v>0</v>
      </c>
      <c r="U18" s="133">
        <v>0</v>
      </c>
      <c r="V18" s="133">
        <v>0.25</v>
      </c>
      <c r="W18" s="40">
        <v>0.25</v>
      </c>
      <c r="X18" s="133">
        <v>0</v>
      </c>
      <c r="Y18" s="133">
        <v>0</v>
      </c>
      <c r="Z18" s="133">
        <v>0.25</v>
      </c>
      <c r="AA18" s="137">
        <v>0.25</v>
      </c>
      <c r="AB18" s="133">
        <v>0</v>
      </c>
      <c r="AC18" s="133">
        <v>0</v>
      </c>
      <c r="AD18" s="133">
        <v>0.25</v>
      </c>
      <c r="AE18" s="137">
        <v>0.25</v>
      </c>
      <c r="AF18" s="133">
        <v>0</v>
      </c>
      <c r="AG18" s="133">
        <v>0</v>
      </c>
      <c r="AH18" s="133">
        <v>0.25</v>
      </c>
      <c r="AI18" s="137">
        <v>0.25</v>
      </c>
      <c r="AJ18" s="137">
        <v>1</v>
      </c>
      <c r="AK18" s="18"/>
      <c r="AL18" s="18"/>
      <c r="AM18" s="18"/>
      <c r="AN18" s="18"/>
      <c r="AO18" s="18"/>
      <c r="AP18" s="18"/>
      <c r="AQ18" s="18"/>
      <c r="AR18" s="18"/>
      <c r="AS18" s="18"/>
      <c r="AT18" s="18"/>
      <c r="AU18" s="18"/>
    </row>
    <row r="19" spans="1:1024" s="12" customFormat="1" ht="94.15" customHeight="1" thickBot="1" x14ac:dyDescent="0.25">
      <c r="A19" s="582" t="s">
        <v>435</v>
      </c>
      <c r="B19" s="578" t="s">
        <v>436</v>
      </c>
      <c r="C19" s="89" t="s">
        <v>437</v>
      </c>
      <c r="D19" s="89" t="s">
        <v>158</v>
      </c>
      <c r="E19" s="131">
        <v>1</v>
      </c>
      <c r="F19" s="124" t="s">
        <v>108</v>
      </c>
      <c r="G19" s="121" t="s">
        <v>438</v>
      </c>
      <c r="H19" s="131">
        <v>0</v>
      </c>
      <c r="I19" s="131">
        <v>0.33329999999999999</v>
      </c>
      <c r="J19" s="131">
        <v>0.33329999999999999</v>
      </c>
      <c r="K19" s="131">
        <v>0.33339999999999997</v>
      </c>
      <c r="L19" s="579">
        <v>7707234.5685724765</v>
      </c>
      <c r="M19" s="126" t="s">
        <v>423</v>
      </c>
      <c r="N19" s="127" t="s">
        <v>424</v>
      </c>
      <c r="O19" s="135" t="s">
        <v>439</v>
      </c>
      <c r="P19" s="136"/>
      <c r="Q19" s="14"/>
      <c r="R19" s="581" t="s">
        <v>440</v>
      </c>
      <c r="S19" s="21" t="s">
        <v>437</v>
      </c>
      <c r="T19" s="133">
        <v>0</v>
      </c>
      <c r="U19" s="133">
        <v>0</v>
      </c>
      <c r="V19" s="133">
        <v>0</v>
      </c>
      <c r="W19" s="40">
        <v>0</v>
      </c>
      <c r="X19" s="133">
        <v>0</v>
      </c>
      <c r="Y19" s="133">
        <v>0</v>
      </c>
      <c r="Z19" s="134">
        <v>0.33329999999999999</v>
      </c>
      <c r="AA19" s="40">
        <v>0.33329999999999999</v>
      </c>
      <c r="AB19" s="133">
        <v>0</v>
      </c>
      <c r="AC19" s="133">
        <v>0</v>
      </c>
      <c r="AD19" s="134">
        <v>0.33329999999999999</v>
      </c>
      <c r="AE19" s="40">
        <v>0.33329999999999999</v>
      </c>
      <c r="AF19" s="133">
        <v>0</v>
      </c>
      <c r="AG19" s="133">
        <v>0</v>
      </c>
      <c r="AH19" s="134">
        <v>0.33339999999999997</v>
      </c>
      <c r="AI19" s="40">
        <v>0.33329999999999999</v>
      </c>
      <c r="AJ19" s="137">
        <v>1</v>
      </c>
      <c r="AK19" s="18"/>
      <c r="AL19" s="18"/>
      <c r="AM19" s="18"/>
      <c r="AN19" s="18"/>
      <c r="AO19" s="18"/>
      <c r="AP19" s="18"/>
      <c r="AQ19" s="18"/>
      <c r="AR19" s="18"/>
      <c r="AS19" s="18"/>
      <c r="AT19" s="18"/>
      <c r="AU19" s="18"/>
    </row>
    <row r="20" spans="1:1024" s="12" customFormat="1" ht="237.75" customHeight="1" thickBot="1" x14ac:dyDescent="0.25">
      <c r="A20" s="582"/>
      <c r="B20" s="578"/>
      <c r="C20" s="89" t="s">
        <v>441</v>
      </c>
      <c r="D20" s="89" t="s">
        <v>158</v>
      </c>
      <c r="E20" s="138">
        <v>1</v>
      </c>
      <c r="F20" s="124" t="s">
        <v>108</v>
      </c>
      <c r="G20" s="121" t="s">
        <v>442</v>
      </c>
      <c r="H20" s="131">
        <v>0</v>
      </c>
      <c r="I20" s="131">
        <v>0.33329999999999999</v>
      </c>
      <c r="J20" s="131">
        <v>0.33329999999999999</v>
      </c>
      <c r="K20" s="131">
        <v>0.33339999999999997</v>
      </c>
      <c r="L20" s="580"/>
      <c r="M20" s="126" t="s">
        <v>423</v>
      </c>
      <c r="N20" s="127"/>
      <c r="O20" s="139" t="s">
        <v>443</v>
      </c>
      <c r="P20" s="136"/>
      <c r="Q20" s="14"/>
      <c r="R20" s="581"/>
      <c r="S20" s="21" t="s">
        <v>441</v>
      </c>
      <c r="T20" s="133">
        <v>0</v>
      </c>
      <c r="U20" s="133">
        <v>0</v>
      </c>
      <c r="V20" s="133">
        <v>0</v>
      </c>
      <c r="W20" s="40">
        <f t="shared" ref="W20:W25" si="6">+IF($D21="Porcentaje",IF(AND(T20&lt;&gt;"",U20="",V20=""),T20,IF(AND(T20&lt;&gt;"",U20&lt;&gt;"",V20=""),U20,IF(AND(T20&lt;&gt;"",U20&lt;&gt;"",V20&lt;&gt;""),V20,0))),SUM(T20:V20))</f>
        <v>0</v>
      </c>
      <c r="X20" s="133">
        <v>0</v>
      </c>
      <c r="Y20" s="133">
        <v>0</v>
      </c>
      <c r="Z20" s="134">
        <v>0.33329999999999999</v>
      </c>
      <c r="AA20" s="40">
        <v>0.33329999999999999</v>
      </c>
      <c r="AB20" s="133">
        <v>0</v>
      </c>
      <c r="AC20" s="133">
        <v>0</v>
      </c>
      <c r="AD20" s="134">
        <v>0.33329999999999999</v>
      </c>
      <c r="AE20" s="40">
        <v>0.33329999999999999</v>
      </c>
      <c r="AF20" s="133">
        <v>0</v>
      </c>
      <c r="AG20" s="133">
        <v>0</v>
      </c>
      <c r="AH20" s="134">
        <v>0.33339999999999997</v>
      </c>
      <c r="AI20" s="40">
        <v>0.33329999999999999</v>
      </c>
      <c r="AJ20" s="137">
        <v>1</v>
      </c>
      <c r="AK20" s="18"/>
      <c r="AL20" s="18"/>
      <c r="AM20" s="18"/>
      <c r="AN20" s="18"/>
      <c r="AO20" s="18"/>
      <c r="AP20" s="18"/>
      <c r="AQ20" s="18"/>
      <c r="AR20" s="18"/>
      <c r="AS20" s="18"/>
      <c r="AT20" s="18"/>
      <c r="AU20" s="18"/>
    </row>
    <row r="21" spans="1:1024" s="12" customFormat="1" ht="170.45" customHeight="1" thickBot="1" x14ac:dyDescent="0.25">
      <c r="A21" s="582" t="s">
        <v>444</v>
      </c>
      <c r="B21" s="588" t="s">
        <v>445</v>
      </c>
      <c r="C21" s="89" t="s">
        <v>446</v>
      </c>
      <c r="D21" s="89" t="s">
        <v>83</v>
      </c>
      <c r="E21" s="123">
        <v>1</v>
      </c>
      <c r="F21" s="124" t="s">
        <v>108</v>
      </c>
      <c r="G21" s="121" t="s">
        <v>447</v>
      </c>
      <c r="H21" s="125">
        <v>0</v>
      </c>
      <c r="I21" s="140">
        <v>1</v>
      </c>
      <c r="J21" s="125">
        <f>AE20</f>
        <v>0.33329999999999999</v>
      </c>
      <c r="K21" s="125">
        <f>AI20</f>
        <v>0.33329999999999999</v>
      </c>
      <c r="L21" s="579">
        <v>3815081.1114433766</v>
      </c>
      <c r="M21" s="126" t="s">
        <v>423</v>
      </c>
      <c r="N21" s="127" t="s">
        <v>424</v>
      </c>
      <c r="O21" s="127" t="s">
        <v>448</v>
      </c>
      <c r="P21" s="84"/>
      <c r="Q21" s="14"/>
      <c r="R21" s="568" t="s">
        <v>449</v>
      </c>
      <c r="S21" s="21" t="s">
        <v>446</v>
      </c>
      <c r="T21" s="27">
        <v>0</v>
      </c>
      <c r="U21" s="27">
        <v>0</v>
      </c>
      <c r="V21" s="27">
        <v>0</v>
      </c>
      <c r="W21" s="28">
        <f t="shared" si="6"/>
        <v>0</v>
      </c>
      <c r="X21" s="27">
        <v>0</v>
      </c>
      <c r="Y21" s="27">
        <v>0</v>
      </c>
      <c r="Z21" s="27">
        <v>1</v>
      </c>
      <c r="AA21" s="28">
        <f t="shared" ref="AA21:AA25" si="7">+IF($D22="Porcentaje",IF(AND(X21&lt;&gt;"",Y21="",Z21=""),X21,IF(AND(X21&lt;&gt;"",Y21&lt;&gt;"",Z21=""),Y21,IF(AND(X21&lt;&gt;"",Y21&lt;&gt;"",Z21&lt;&gt;""),Z21,0))),SUM(X21:Z21))</f>
        <v>1</v>
      </c>
      <c r="AB21" s="27">
        <v>0</v>
      </c>
      <c r="AC21" s="27">
        <v>0</v>
      </c>
      <c r="AD21" s="27">
        <v>0</v>
      </c>
      <c r="AE21" s="28">
        <f t="shared" ref="AE21:AE25" si="8">+IF($D22="Porcentaje",IF(AND(AB21&lt;&gt;"",AC21="",AD21=""),AB21,IF(AND(AB21&lt;&gt;"",AC21&lt;&gt;"",AD21=""),AC21,IF(AND(AB21&lt;&gt;"",AC21&lt;&gt;"",AD21&lt;&gt;""),AD21,0))),SUM(AB21:AD21))</f>
        <v>0</v>
      </c>
      <c r="AF21" s="27">
        <v>0</v>
      </c>
      <c r="AG21" s="27">
        <v>0</v>
      </c>
      <c r="AH21" s="27">
        <v>0</v>
      </c>
      <c r="AI21" s="28">
        <f t="shared" ref="AI21:AI25" si="9">+IF($D22="Porcentaje",IF(AND(AF21&lt;&gt;"",AG21="",AH21=""),AF21,IF(AND(AF21&lt;&gt;"",AG21&lt;&gt;"",AH21=""),AG21,IF(AND(AF21&lt;&gt;"",AG21&lt;&gt;"",AH21&lt;&gt;""),AH21,0))),SUM(AF21:AH21))</f>
        <v>0</v>
      </c>
      <c r="AJ21" s="28">
        <f t="shared" ref="AJ21:AJ25" si="10">+IFERROR(IF(D22="Porcentaje",IF(AND(COUNT(T21:V21)&gt;=0,COUNT(X21:Z21)=0,COUNT(AB21:AD21)=0,COUNT(AF21:AH21)=0),W21,IF(AND(COUNT(T21:V21)&gt;=1,COUNT(X21:Z21)&gt;=1,COUNT(AB21:AD21)=0,COUNT(AF21:AH21)=0),AA21,IF(AND(COUNT(T21:V21)&gt;=1,COUNT(X21:Z21)&gt;=1,COUNT(AB21:AD21)&gt;=1,COUNT(AF21:AH21)=0),AE21,IF(AND(COUNT(T21:V21)&gt;=1,COUNT(X21:Z21)&gt;=1,COUNT(AB21:AD21)&gt;=1,COUNT(AF21:AH21)&gt;=1),AI21,"-")))),SUM(W21,AA21,AE21,AI21)),"-")</f>
        <v>1</v>
      </c>
      <c r="AK21" s="18"/>
      <c r="AL21" s="18"/>
      <c r="AM21" s="18"/>
      <c r="AN21" s="18"/>
      <c r="AO21" s="18"/>
      <c r="AP21" s="18"/>
      <c r="AQ21" s="18"/>
      <c r="AR21" s="18"/>
      <c r="AS21" s="18"/>
      <c r="AT21" s="18"/>
      <c r="AU21" s="18"/>
    </row>
    <row r="22" spans="1:1024" s="12" customFormat="1" ht="170.45" customHeight="1" thickBot="1" x14ac:dyDescent="0.25">
      <c r="A22" s="582"/>
      <c r="B22" s="588"/>
      <c r="C22" s="89" t="s">
        <v>450</v>
      </c>
      <c r="D22" s="89" t="s">
        <v>83</v>
      </c>
      <c r="E22" s="123">
        <f t="shared" ref="E22:E26" si="11">SUM(H22:K22)</f>
        <v>1</v>
      </c>
      <c r="F22" s="124" t="s">
        <v>108</v>
      </c>
      <c r="G22" s="121" t="s">
        <v>451</v>
      </c>
      <c r="H22" s="125">
        <f>W21</f>
        <v>0</v>
      </c>
      <c r="I22" s="140">
        <v>0</v>
      </c>
      <c r="J22" s="125">
        <f>AE21</f>
        <v>0</v>
      </c>
      <c r="K22" s="125">
        <v>1</v>
      </c>
      <c r="L22" s="580"/>
      <c r="M22" s="126" t="s">
        <v>423</v>
      </c>
      <c r="N22" s="127"/>
      <c r="O22" s="127" t="s">
        <v>452</v>
      </c>
      <c r="P22" s="84" t="s">
        <v>453</v>
      </c>
      <c r="Q22" s="14"/>
      <c r="R22" s="568"/>
      <c r="S22" s="21" t="s">
        <v>450</v>
      </c>
      <c r="T22" s="27">
        <v>0</v>
      </c>
      <c r="U22" s="27">
        <v>0</v>
      </c>
      <c r="V22" s="27">
        <v>0</v>
      </c>
      <c r="W22" s="28">
        <f t="shared" si="6"/>
        <v>0</v>
      </c>
      <c r="X22" s="27">
        <v>0</v>
      </c>
      <c r="Y22" s="27">
        <v>0</v>
      </c>
      <c r="Z22" s="27">
        <v>0</v>
      </c>
      <c r="AA22" s="28">
        <f t="shared" si="7"/>
        <v>0</v>
      </c>
      <c r="AB22" s="27">
        <v>0</v>
      </c>
      <c r="AC22" s="27">
        <v>0</v>
      </c>
      <c r="AD22" s="27">
        <v>0</v>
      </c>
      <c r="AE22" s="28">
        <f t="shared" si="8"/>
        <v>0</v>
      </c>
      <c r="AF22" s="27">
        <v>0</v>
      </c>
      <c r="AG22" s="27">
        <v>0</v>
      </c>
      <c r="AH22" s="27">
        <v>1</v>
      </c>
      <c r="AI22" s="28">
        <f t="shared" si="9"/>
        <v>1</v>
      </c>
      <c r="AJ22" s="28">
        <f t="shared" si="10"/>
        <v>1</v>
      </c>
      <c r="AK22" s="18"/>
      <c r="AL22" s="18"/>
      <c r="AM22" s="18"/>
      <c r="AN22" s="18"/>
      <c r="AO22" s="18"/>
      <c r="AP22" s="18"/>
      <c r="AQ22" s="18"/>
      <c r="AR22" s="18"/>
      <c r="AS22" s="18"/>
      <c r="AT22" s="18"/>
      <c r="AU22" s="18"/>
    </row>
    <row r="23" spans="1:1024" s="12" customFormat="1" ht="170.45" customHeight="1" thickBot="1" x14ac:dyDescent="0.25">
      <c r="A23" s="582"/>
      <c r="B23" s="588" t="s">
        <v>454</v>
      </c>
      <c r="C23" s="89" t="s">
        <v>455</v>
      </c>
      <c r="D23" s="89" t="s">
        <v>83</v>
      </c>
      <c r="E23" s="123">
        <f t="shared" si="11"/>
        <v>1</v>
      </c>
      <c r="F23" s="124" t="s">
        <v>108</v>
      </c>
      <c r="G23" s="121" t="s">
        <v>456</v>
      </c>
      <c r="H23" s="125">
        <v>1</v>
      </c>
      <c r="I23" s="125">
        <f t="shared" ref="I23:I26" si="12">AA22</f>
        <v>0</v>
      </c>
      <c r="J23" s="125">
        <f t="shared" ref="J23:J26" si="13">AE22</f>
        <v>0</v>
      </c>
      <c r="K23" s="140">
        <v>0</v>
      </c>
      <c r="L23" s="579">
        <v>39563.804118672051</v>
      </c>
      <c r="M23" s="126" t="s">
        <v>423</v>
      </c>
      <c r="N23" s="127" t="s">
        <v>424</v>
      </c>
      <c r="O23" s="127" t="s">
        <v>457</v>
      </c>
      <c r="P23" s="84"/>
      <c r="Q23" s="14"/>
      <c r="R23" s="568" t="s">
        <v>454</v>
      </c>
      <c r="S23" s="21" t="s">
        <v>455</v>
      </c>
      <c r="T23" s="27">
        <v>1</v>
      </c>
      <c r="U23" s="27">
        <v>0</v>
      </c>
      <c r="V23" s="27">
        <v>0</v>
      </c>
      <c r="W23" s="28">
        <f t="shared" si="6"/>
        <v>1</v>
      </c>
      <c r="X23" s="27">
        <v>0</v>
      </c>
      <c r="Y23" s="27">
        <v>0</v>
      </c>
      <c r="Z23" s="27">
        <v>0</v>
      </c>
      <c r="AA23" s="28">
        <f t="shared" si="7"/>
        <v>0</v>
      </c>
      <c r="AB23" s="27">
        <v>0</v>
      </c>
      <c r="AC23" s="27">
        <v>0</v>
      </c>
      <c r="AD23" s="27">
        <v>0</v>
      </c>
      <c r="AE23" s="28">
        <f t="shared" si="8"/>
        <v>0</v>
      </c>
      <c r="AF23" s="27">
        <v>0</v>
      </c>
      <c r="AG23" s="27">
        <v>0</v>
      </c>
      <c r="AH23" s="27">
        <v>0</v>
      </c>
      <c r="AI23" s="28">
        <f t="shared" si="9"/>
        <v>0</v>
      </c>
      <c r="AJ23" s="28">
        <f t="shared" si="10"/>
        <v>1</v>
      </c>
      <c r="AK23" s="18"/>
      <c r="AL23" s="18"/>
      <c r="AM23" s="18"/>
      <c r="AN23" s="18"/>
      <c r="AO23" s="18"/>
      <c r="AP23" s="18"/>
      <c r="AQ23" s="18"/>
      <c r="AR23" s="18"/>
      <c r="AS23" s="18"/>
      <c r="AT23" s="18"/>
      <c r="AU23" s="18"/>
    </row>
    <row r="24" spans="1:1024" ht="168.6" customHeight="1" thickBot="1" x14ac:dyDescent="0.25">
      <c r="A24" s="582"/>
      <c r="B24" s="588"/>
      <c r="C24" s="89" t="s">
        <v>458</v>
      </c>
      <c r="D24" s="89" t="s">
        <v>83</v>
      </c>
      <c r="E24" s="123">
        <f t="shared" si="11"/>
        <v>1</v>
      </c>
      <c r="F24" s="124" t="s">
        <v>108</v>
      </c>
      <c r="G24" s="121" t="s">
        <v>459</v>
      </c>
      <c r="H24" s="125">
        <v>0</v>
      </c>
      <c r="I24" s="125">
        <f t="shared" si="12"/>
        <v>0</v>
      </c>
      <c r="J24" s="125">
        <f t="shared" si="13"/>
        <v>0</v>
      </c>
      <c r="K24" s="140">
        <v>1</v>
      </c>
      <c r="L24" s="580"/>
      <c r="M24" s="126" t="s">
        <v>423</v>
      </c>
      <c r="N24" s="127"/>
      <c r="O24" s="127" t="s">
        <v>460</v>
      </c>
      <c r="P24" s="84"/>
      <c r="Q24" s="14"/>
      <c r="R24" s="568"/>
      <c r="S24" s="21" t="s">
        <v>458</v>
      </c>
      <c r="T24" s="27">
        <v>0</v>
      </c>
      <c r="U24" s="27">
        <v>0</v>
      </c>
      <c r="V24" s="27">
        <v>0</v>
      </c>
      <c r="W24" s="28">
        <f t="shared" si="6"/>
        <v>0</v>
      </c>
      <c r="X24" s="27">
        <v>0</v>
      </c>
      <c r="Y24" s="27">
        <v>0</v>
      </c>
      <c r="Z24" s="27">
        <v>0</v>
      </c>
      <c r="AA24" s="28">
        <f t="shared" si="7"/>
        <v>0</v>
      </c>
      <c r="AB24" s="27">
        <v>0</v>
      </c>
      <c r="AC24" s="27">
        <v>0</v>
      </c>
      <c r="AD24" s="27">
        <v>0</v>
      </c>
      <c r="AE24" s="28">
        <f t="shared" si="8"/>
        <v>0</v>
      </c>
      <c r="AF24" s="27">
        <v>0</v>
      </c>
      <c r="AG24" s="27">
        <v>0</v>
      </c>
      <c r="AH24" s="27">
        <v>1</v>
      </c>
      <c r="AI24" s="28">
        <f t="shared" si="9"/>
        <v>1</v>
      </c>
      <c r="AJ24" s="28">
        <f t="shared" si="10"/>
        <v>1</v>
      </c>
    </row>
    <row r="25" spans="1:1024" ht="168.6" customHeight="1" thickBot="1" x14ac:dyDescent="0.25">
      <c r="A25" s="582"/>
      <c r="B25" s="588" t="s">
        <v>461</v>
      </c>
      <c r="C25" s="89" t="s">
        <v>462</v>
      </c>
      <c r="D25" s="89" t="s">
        <v>83</v>
      </c>
      <c r="E25" s="123">
        <f t="shared" si="11"/>
        <v>1</v>
      </c>
      <c r="F25" s="124" t="s">
        <v>108</v>
      </c>
      <c r="G25" s="121" t="s">
        <v>463</v>
      </c>
      <c r="H25" s="140">
        <v>1</v>
      </c>
      <c r="I25" s="125">
        <f t="shared" si="12"/>
        <v>0</v>
      </c>
      <c r="J25" s="125">
        <f t="shared" si="13"/>
        <v>0</v>
      </c>
      <c r="K25" s="125">
        <v>0</v>
      </c>
      <c r="L25" s="579">
        <v>1086720.0741687191</v>
      </c>
      <c r="M25" s="126" t="s">
        <v>423</v>
      </c>
      <c r="N25" s="127" t="s">
        <v>424</v>
      </c>
      <c r="O25" s="127" t="s">
        <v>464</v>
      </c>
      <c r="P25" s="84"/>
      <c r="Q25" s="14"/>
      <c r="R25" s="568" t="s">
        <v>461</v>
      </c>
      <c r="S25" s="21" t="s">
        <v>462</v>
      </c>
      <c r="T25" s="27">
        <v>1</v>
      </c>
      <c r="U25" s="27">
        <v>0</v>
      </c>
      <c r="V25" s="27">
        <v>0</v>
      </c>
      <c r="W25" s="28">
        <f t="shared" si="6"/>
        <v>1</v>
      </c>
      <c r="X25" s="27">
        <v>0</v>
      </c>
      <c r="Y25" s="27">
        <v>0</v>
      </c>
      <c r="Z25" s="27">
        <v>0</v>
      </c>
      <c r="AA25" s="28">
        <f t="shared" si="7"/>
        <v>0</v>
      </c>
      <c r="AB25" s="27">
        <v>0</v>
      </c>
      <c r="AC25" s="27">
        <v>0</v>
      </c>
      <c r="AD25" s="27">
        <v>0</v>
      </c>
      <c r="AE25" s="28">
        <f t="shared" si="8"/>
        <v>0</v>
      </c>
      <c r="AF25" s="27">
        <v>0</v>
      </c>
      <c r="AG25" s="27">
        <v>0</v>
      </c>
      <c r="AH25" s="27">
        <v>0</v>
      </c>
      <c r="AI25" s="28">
        <f t="shared" si="9"/>
        <v>0</v>
      </c>
      <c r="AJ25" s="28">
        <f t="shared" si="10"/>
        <v>1</v>
      </c>
    </row>
    <row r="26" spans="1:1024" ht="168.6" customHeight="1" thickBot="1" x14ac:dyDescent="0.25">
      <c r="A26" s="582"/>
      <c r="B26" s="588"/>
      <c r="C26" s="89" t="s">
        <v>465</v>
      </c>
      <c r="D26" s="89" t="s">
        <v>83</v>
      </c>
      <c r="E26" s="123">
        <f t="shared" si="11"/>
        <v>1</v>
      </c>
      <c r="F26" s="124" t="s">
        <v>108</v>
      </c>
      <c r="G26" s="121" t="s">
        <v>466</v>
      </c>
      <c r="H26" s="140">
        <v>0</v>
      </c>
      <c r="I26" s="125">
        <f t="shared" si="12"/>
        <v>0</v>
      </c>
      <c r="J26" s="125">
        <f t="shared" si="13"/>
        <v>0</v>
      </c>
      <c r="K26" s="125">
        <v>1</v>
      </c>
      <c r="L26" s="580"/>
      <c r="M26" s="126" t="s">
        <v>423</v>
      </c>
      <c r="N26" s="127"/>
      <c r="O26" s="127" t="s">
        <v>467</v>
      </c>
      <c r="P26" s="84"/>
      <c r="Q26" s="14"/>
      <c r="R26" s="568"/>
      <c r="S26" s="21" t="s">
        <v>465</v>
      </c>
      <c r="T26" s="27">
        <v>0</v>
      </c>
      <c r="U26" s="27">
        <v>0</v>
      </c>
      <c r="V26" s="27">
        <v>0</v>
      </c>
      <c r="W26" s="28">
        <f>SUM(T26:V26)</f>
        <v>0</v>
      </c>
      <c r="X26" s="27">
        <v>0</v>
      </c>
      <c r="Y26" s="27">
        <v>0</v>
      </c>
      <c r="Z26" s="27">
        <v>0</v>
      </c>
      <c r="AA26" s="28">
        <f>SUM(X26:Z26)</f>
        <v>0</v>
      </c>
      <c r="AB26" s="27">
        <v>0</v>
      </c>
      <c r="AC26" s="27">
        <v>0</v>
      </c>
      <c r="AD26" s="27">
        <v>0</v>
      </c>
      <c r="AE26" s="28">
        <f>SUM(AB26:AD26)</f>
        <v>0</v>
      </c>
      <c r="AF26" s="27">
        <v>0</v>
      </c>
      <c r="AG26" s="27">
        <v>0</v>
      </c>
      <c r="AH26" s="27">
        <v>1</v>
      </c>
      <c r="AI26" s="28">
        <f>SUM(AF26:AH26)</f>
        <v>1</v>
      </c>
      <c r="AJ26" s="28">
        <f>W26+AA26+AE26+AI26</f>
        <v>1</v>
      </c>
    </row>
    <row r="27" spans="1:1024" ht="168.6" customHeight="1" thickBot="1" x14ac:dyDescent="0.25">
      <c r="A27" s="582" t="s">
        <v>468</v>
      </c>
      <c r="B27" s="584" t="s">
        <v>469</v>
      </c>
      <c r="C27" s="122" t="s">
        <v>470</v>
      </c>
      <c r="D27" s="89" t="s">
        <v>158</v>
      </c>
      <c r="E27" s="131">
        <v>1</v>
      </c>
      <c r="F27" s="124" t="s">
        <v>108</v>
      </c>
      <c r="G27" s="121" t="s">
        <v>471</v>
      </c>
      <c r="H27" s="132">
        <v>1</v>
      </c>
      <c r="I27" s="132">
        <f t="shared" ref="I27:I28" si="14">+AA26</f>
        <v>0</v>
      </c>
      <c r="J27" s="132">
        <f t="shared" ref="J27:J28" si="15">+AE26</f>
        <v>0</v>
      </c>
      <c r="K27" s="132">
        <v>0</v>
      </c>
      <c r="L27" s="585">
        <v>1233157.5309715963</v>
      </c>
      <c r="M27" s="126" t="s">
        <v>423</v>
      </c>
      <c r="N27" s="127"/>
      <c r="O27" s="127" t="s">
        <v>472</v>
      </c>
      <c r="P27" s="84"/>
      <c r="Q27" s="14"/>
      <c r="R27" s="587" t="s">
        <v>469</v>
      </c>
      <c r="S27" s="129" t="s">
        <v>470</v>
      </c>
      <c r="T27" s="133">
        <v>0</v>
      </c>
      <c r="U27" s="133">
        <v>0</v>
      </c>
      <c r="V27" s="133">
        <v>1</v>
      </c>
      <c r="W27" s="40">
        <f>SUM(T27:V27)</f>
        <v>1</v>
      </c>
      <c r="X27" s="133">
        <v>0</v>
      </c>
      <c r="Y27" s="133">
        <v>0</v>
      </c>
      <c r="Z27" s="133">
        <v>0</v>
      </c>
      <c r="AA27" s="40">
        <f>SUM(X27:Z27)</f>
        <v>0</v>
      </c>
      <c r="AB27" s="133">
        <v>0</v>
      </c>
      <c r="AC27" s="133">
        <v>0</v>
      </c>
      <c r="AD27" s="133">
        <v>0</v>
      </c>
      <c r="AE27" s="40">
        <f>SUM(AB27:AD27)</f>
        <v>0</v>
      </c>
      <c r="AF27" s="133">
        <v>0</v>
      </c>
      <c r="AG27" s="133">
        <v>0</v>
      </c>
      <c r="AH27" s="133">
        <v>0</v>
      </c>
      <c r="AI27" s="40">
        <f>SUM(AF27:AH27)</f>
        <v>0</v>
      </c>
      <c r="AJ27" s="40">
        <f>W27+AA27+AE27+AI27</f>
        <v>1</v>
      </c>
    </row>
    <row r="28" spans="1:1024" s="152" customFormat="1" ht="188.25" customHeight="1" thickBot="1" x14ac:dyDescent="0.3">
      <c r="A28" s="582"/>
      <c r="B28" s="584"/>
      <c r="C28" s="141" t="s">
        <v>473</v>
      </c>
      <c r="D28" s="142" t="s">
        <v>158</v>
      </c>
      <c r="E28" s="143">
        <v>1</v>
      </c>
      <c r="F28" s="124" t="s">
        <v>108</v>
      </c>
      <c r="G28" s="144" t="s">
        <v>474</v>
      </c>
      <c r="H28" s="145">
        <v>0</v>
      </c>
      <c r="I28" s="145">
        <f t="shared" si="14"/>
        <v>0</v>
      </c>
      <c r="J28" s="145">
        <f t="shared" si="15"/>
        <v>0</v>
      </c>
      <c r="K28" s="145">
        <v>1</v>
      </c>
      <c r="L28" s="586"/>
      <c r="M28" s="146" t="s">
        <v>423</v>
      </c>
      <c r="N28" s="147" t="s">
        <v>424</v>
      </c>
      <c r="O28" s="147" t="s">
        <v>475</v>
      </c>
      <c r="P28" s="148" t="s">
        <v>476</v>
      </c>
      <c r="Q28" s="149"/>
      <c r="R28" s="587"/>
      <c r="S28" s="150" t="s">
        <v>473</v>
      </c>
      <c r="T28" s="94">
        <v>0</v>
      </c>
      <c r="U28" s="94">
        <v>0</v>
      </c>
      <c r="V28" s="94">
        <v>0</v>
      </c>
      <c r="W28" s="95">
        <f t="shared" ref="W28:W29" si="16">+IF($D29="Porcentaje",IF(AND(T28&lt;&gt;"",U28="",V28=""),T28,IF(AND(T28&lt;&gt;"",U28&lt;&gt;"",V28=""),U28,IF(AND(T28&lt;&gt;"",U28&lt;&gt;"",V28&lt;&gt;""),V28,0))),SUM(T28:V28))</f>
        <v>0</v>
      </c>
      <c r="X28" s="94">
        <v>0</v>
      </c>
      <c r="Y28" s="94">
        <v>0</v>
      </c>
      <c r="Z28" s="94">
        <v>0</v>
      </c>
      <c r="AA28" s="95">
        <f t="shared" ref="AA28:AA29" si="17">+IF($D29="Porcentaje",IF(AND(X28&lt;&gt;"",Y28="",Z28=""),X28,IF(AND(X28&lt;&gt;"",Y28&lt;&gt;"",Z28=""),Y28,IF(AND(X28&lt;&gt;"",Y28&lt;&gt;"",Z28&lt;&gt;""),Z28,0))),SUM(X28:Z28))</f>
        <v>0</v>
      </c>
      <c r="AB28" s="94">
        <v>0</v>
      </c>
      <c r="AC28" s="94">
        <v>0</v>
      </c>
      <c r="AD28" s="94">
        <v>0</v>
      </c>
      <c r="AE28" s="95">
        <f>SUM(AB28:AD28)</f>
        <v>0</v>
      </c>
      <c r="AF28" s="94">
        <v>0</v>
      </c>
      <c r="AG28" s="94">
        <v>0</v>
      </c>
      <c r="AH28" s="94">
        <v>1</v>
      </c>
      <c r="AI28" s="95">
        <f t="shared" ref="AI28:AI29" si="18">+IF($D29="Porcentaje",IF(AND(AF28&lt;&gt;"",AG28="",AH28=""),AF28,IF(AND(AF28&lt;&gt;"",AG28&lt;&gt;"",AH28=""),AG28,IF(AND(AF28&lt;&gt;"",AG28&lt;&gt;"",AH28&lt;&gt;""),AH28,0))),SUM(AF28:AH28))</f>
        <v>1</v>
      </c>
      <c r="AJ28" s="95">
        <f>W28+AA28+AE28+AI28</f>
        <v>1</v>
      </c>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c r="DJ28" s="151"/>
      <c r="DK28" s="151"/>
      <c r="DL28" s="151"/>
      <c r="DM28" s="151"/>
      <c r="DN28" s="151"/>
      <c r="DO28" s="151"/>
      <c r="DP28" s="151"/>
      <c r="DQ28" s="151"/>
      <c r="DR28" s="151"/>
      <c r="DS28" s="151"/>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1"/>
      <c r="FG28" s="151"/>
      <c r="FH28" s="151"/>
      <c r="FI28" s="151"/>
      <c r="FJ28" s="151"/>
      <c r="FK28" s="151"/>
      <c r="FL28" s="151"/>
      <c r="FM28" s="151"/>
      <c r="FN28" s="151"/>
      <c r="FO28" s="151"/>
      <c r="FP28" s="151"/>
      <c r="FQ28" s="151"/>
      <c r="FR28" s="151"/>
      <c r="FS28" s="151"/>
      <c r="FT28" s="151"/>
      <c r="FU28" s="151"/>
      <c r="FV28" s="151"/>
      <c r="FW28" s="151"/>
      <c r="FX28" s="151"/>
      <c r="FY28" s="151"/>
      <c r="FZ28" s="151"/>
      <c r="GA28" s="151"/>
      <c r="GB28" s="151"/>
      <c r="GC28" s="151"/>
      <c r="GD28" s="151"/>
      <c r="GE28" s="151"/>
      <c r="GF28" s="151"/>
      <c r="GG28" s="151"/>
      <c r="GH28" s="151"/>
      <c r="GI28" s="151"/>
      <c r="GJ28" s="151"/>
      <c r="GK28" s="151"/>
      <c r="GL28" s="151"/>
      <c r="GM28" s="151"/>
      <c r="GN28" s="151"/>
      <c r="GO28" s="151"/>
      <c r="GP28" s="151"/>
      <c r="GQ28" s="151"/>
      <c r="GR28" s="151"/>
      <c r="GS28" s="151"/>
      <c r="GT28" s="151"/>
      <c r="GU28" s="151"/>
      <c r="GV28" s="151"/>
      <c r="GW28" s="151"/>
      <c r="GX28" s="151"/>
      <c r="GY28" s="151"/>
      <c r="GZ28" s="151"/>
      <c r="HA28" s="151"/>
      <c r="HB28" s="151"/>
      <c r="HC28" s="151"/>
      <c r="HD28" s="151"/>
      <c r="HE28" s="151"/>
      <c r="HF28" s="151"/>
      <c r="HG28" s="151"/>
      <c r="HH28" s="151"/>
      <c r="HI28" s="151"/>
      <c r="HJ28" s="151"/>
      <c r="HK28" s="151"/>
      <c r="HL28" s="151"/>
      <c r="HM28" s="151"/>
      <c r="HN28" s="151"/>
      <c r="HO28" s="151"/>
      <c r="HP28" s="151"/>
      <c r="HQ28" s="151"/>
      <c r="HR28" s="151"/>
      <c r="HS28" s="151"/>
      <c r="HT28" s="151"/>
      <c r="HU28" s="151"/>
      <c r="HV28" s="151"/>
      <c r="HW28" s="151"/>
      <c r="HX28" s="151"/>
      <c r="HY28" s="151"/>
      <c r="HZ28" s="151"/>
      <c r="IA28" s="151"/>
      <c r="IB28" s="151"/>
      <c r="IC28" s="151"/>
      <c r="ID28" s="151"/>
      <c r="IE28" s="151"/>
      <c r="IF28" s="151"/>
      <c r="IG28" s="151"/>
      <c r="IH28" s="151"/>
      <c r="II28" s="151"/>
      <c r="IJ28" s="151"/>
      <c r="IK28" s="151"/>
      <c r="IL28" s="151"/>
      <c r="IM28" s="151"/>
      <c r="IN28" s="151"/>
      <c r="IO28" s="151"/>
      <c r="IP28" s="151"/>
      <c r="IQ28" s="151"/>
      <c r="IR28" s="151"/>
      <c r="IS28" s="151"/>
      <c r="IT28" s="151"/>
      <c r="IU28" s="151"/>
      <c r="IV28" s="151"/>
      <c r="IW28" s="151"/>
      <c r="IX28" s="151"/>
      <c r="IY28" s="151"/>
      <c r="IZ28" s="151"/>
      <c r="JA28" s="151"/>
      <c r="JB28" s="151"/>
      <c r="JC28" s="151"/>
      <c r="JD28" s="151"/>
      <c r="JE28" s="151"/>
      <c r="JF28" s="151"/>
      <c r="JG28" s="151"/>
      <c r="JH28" s="151"/>
      <c r="JI28" s="151"/>
      <c r="JJ28" s="151"/>
      <c r="JK28" s="151"/>
      <c r="JL28" s="151"/>
      <c r="JM28" s="151"/>
      <c r="JN28" s="151"/>
      <c r="JO28" s="151"/>
      <c r="JP28" s="151"/>
      <c r="JQ28" s="151"/>
      <c r="JR28" s="151"/>
      <c r="JS28" s="151"/>
      <c r="JT28" s="151"/>
      <c r="JU28" s="151"/>
      <c r="JV28" s="151"/>
      <c r="JW28" s="151"/>
      <c r="JX28" s="151"/>
      <c r="JY28" s="151"/>
      <c r="JZ28" s="151"/>
      <c r="KA28" s="151"/>
      <c r="KB28" s="151"/>
      <c r="KC28" s="151"/>
      <c r="KD28" s="151"/>
      <c r="KE28" s="151"/>
      <c r="KF28" s="151"/>
      <c r="KG28" s="151"/>
      <c r="KH28" s="151"/>
      <c r="KI28" s="151"/>
      <c r="KJ28" s="151"/>
      <c r="KK28" s="151"/>
      <c r="KL28" s="151"/>
      <c r="KM28" s="151"/>
      <c r="KN28" s="151"/>
      <c r="KO28" s="151"/>
      <c r="KP28" s="151"/>
      <c r="KQ28" s="151"/>
      <c r="KR28" s="151"/>
      <c r="KS28" s="151"/>
      <c r="KT28" s="151"/>
      <c r="KU28" s="151"/>
      <c r="KV28" s="151"/>
      <c r="KW28" s="151"/>
      <c r="KX28" s="151"/>
      <c r="KY28" s="151"/>
      <c r="KZ28" s="151"/>
      <c r="LA28" s="151"/>
      <c r="LB28" s="151"/>
      <c r="LC28" s="151"/>
      <c r="LD28" s="151"/>
      <c r="LE28" s="151"/>
      <c r="LF28" s="151"/>
      <c r="LG28" s="151"/>
      <c r="LH28" s="151"/>
      <c r="LI28" s="151"/>
      <c r="LJ28" s="151"/>
      <c r="LK28" s="151"/>
      <c r="LL28" s="151"/>
      <c r="LM28" s="151"/>
      <c r="LN28" s="151"/>
      <c r="LO28" s="151"/>
      <c r="LP28" s="151"/>
      <c r="LQ28" s="151"/>
      <c r="LR28" s="151"/>
      <c r="LS28" s="151"/>
      <c r="LT28" s="151"/>
      <c r="LU28" s="151"/>
      <c r="LV28" s="151"/>
      <c r="LW28" s="151"/>
      <c r="LX28" s="151"/>
      <c r="LY28" s="151"/>
      <c r="LZ28" s="151"/>
      <c r="MA28" s="151"/>
      <c r="MB28" s="151"/>
      <c r="MC28" s="151"/>
      <c r="MD28" s="151"/>
      <c r="ME28" s="151"/>
      <c r="MF28" s="151"/>
      <c r="MG28" s="151"/>
      <c r="MH28" s="151"/>
      <c r="MI28" s="151"/>
      <c r="MJ28" s="151"/>
      <c r="MK28" s="151"/>
      <c r="ML28" s="151"/>
      <c r="MM28" s="151"/>
      <c r="MN28" s="151"/>
      <c r="MO28" s="151"/>
      <c r="MP28" s="151"/>
      <c r="MQ28" s="151"/>
      <c r="MR28" s="151"/>
      <c r="MS28" s="151"/>
      <c r="MT28" s="151"/>
      <c r="MU28" s="151"/>
      <c r="MV28" s="151"/>
      <c r="MW28" s="151"/>
      <c r="MX28" s="151"/>
      <c r="MY28" s="151"/>
      <c r="MZ28" s="151"/>
      <c r="NA28" s="151"/>
      <c r="NB28" s="151"/>
      <c r="NC28" s="151"/>
      <c r="ND28" s="151"/>
      <c r="NE28" s="151"/>
      <c r="NF28" s="151"/>
      <c r="NG28" s="151"/>
      <c r="NH28" s="151"/>
      <c r="NI28" s="151"/>
      <c r="NJ28" s="151"/>
      <c r="NK28" s="151"/>
      <c r="NL28" s="151"/>
      <c r="NM28" s="151"/>
      <c r="NN28" s="151"/>
      <c r="NO28" s="151"/>
      <c r="NP28" s="151"/>
      <c r="NQ28" s="151"/>
      <c r="NR28" s="151"/>
      <c r="NS28" s="151"/>
      <c r="NT28" s="151"/>
      <c r="NU28" s="151"/>
      <c r="NV28" s="151"/>
      <c r="NW28" s="151"/>
      <c r="NX28" s="151"/>
      <c r="NY28" s="151"/>
      <c r="NZ28" s="151"/>
      <c r="OA28" s="151"/>
      <c r="OB28" s="151"/>
      <c r="OC28" s="151"/>
      <c r="OD28" s="151"/>
      <c r="OE28" s="151"/>
      <c r="OF28" s="151"/>
      <c r="OG28" s="151"/>
      <c r="OH28" s="151"/>
      <c r="OI28" s="151"/>
      <c r="OJ28" s="151"/>
      <c r="OK28" s="151"/>
      <c r="OL28" s="151"/>
      <c r="OM28" s="151"/>
      <c r="ON28" s="151"/>
      <c r="OO28" s="151"/>
      <c r="OP28" s="151"/>
      <c r="OQ28" s="151"/>
      <c r="OR28" s="151"/>
      <c r="OS28" s="151"/>
      <c r="OT28" s="151"/>
      <c r="OU28" s="151"/>
      <c r="OV28" s="151"/>
      <c r="OW28" s="151"/>
      <c r="OX28" s="151"/>
      <c r="OY28" s="151"/>
      <c r="OZ28" s="151"/>
      <c r="PA28" s="151"/>
      <c r="PB28" s="151"/>
      <c r="PC28" s="151"/>
      <c r="PD28" s="151"/>
      <c r="PE28" s="151"/>
      <c r="PF28" s="151"/>
      <c r="PG28" s="151"/>
      <c r="PH28" s="151"/>
      <c r="PI28" s="151"/>
      <c r="PJ28" s="151"/>
      <c r="PK28" s="151"/>
      <c r="PL28" s="151"/>
      <c r="PM28" s="151"/>
      <c r="PN28" s="151"/>
      <c r="PO28" s="151"/>
      <c r="PP28" s="151"/>
      <c r="PQ28" s="151"/>
      <c r="PR28" s="151"/>
      <c r="PS28" s="151"/>
      <c r="PT28" s="151"/>
      <c r="PU28" s="151"/>
      <c r="PV28" s="151"/>
      <c r="PW28" s="151"/>
      <c r="PX28" s="151"/>
      <c r="PY28" s="151"/>
      <c r="PZ28" s="151"/>
      <c r="QA28" s="151"/>
      <c r="QB28" s="151"/>
      <c r="QC28" s="151"/>
      <c r="QD28" s="151"/>
      <c r="QE28" s="151"/>
      <c r="QF28" s="151"/>
      <c r="QG28" s="151"/>
      <c r="QH28" s="151"/>
      <c r="QI28" s="151"/>
      <c r="QJ28" s="151"/>
      <c r="QK28" s="151"/>
      <c r="QL28" s="151"/>
      <c r="QM28" s="151"/>
      <c r="QN28" s="151"/>
      <c r="QO28" s="151"/>
      <c r="QP28" s="151"/>
      <c r="QQ28" s="151"/>
      <c r="QR28" s="151"/>
      <c r="QS28" s="151"/>
      <c r="QT28" s="151"/>
      <c r="QU28" s="151"/>
      <c r="QV28" s="151"/>
      <c r="QW28" s="151"/>
      <c r="QX28" s="151"/>
      <c r="QY28" s="151"/>
      <c r="QZ28" s="151"/>
      <c r="RA28" s="151"/>
      <c r="RB28" s="151"/>
      <c r="RC28" s="151"/>
      <c r="RD28" s="151"/>
      <c r="RE28" s="151"/>
      <c r="RF28" s="151"/>
      <c r="RG28" s="151"/>
      <c r="RH28" s="151"/>
      <c r="RI28" s="151"/>
      <c r="RJ28" s="151"/>
      <c r="RK28" s="151"/>
      <c r="RL28" s="151"/>
      <c r="RM28" s="151"/>
      <c r="RN28" s="151"/>
      <c r="RO28" s="151"/>
      <c r="RP28" s="151"/>
      <c r="RQ28" s="151"/>
      <c r="RR28" s="151"/>
      <c r="RS28" s="151"/>
      <c r="RT28" s="151"/>
      <c r="RU28" s="151"/>
      <c r="RV28" s="151"/>
      <c r="RW28" s="151"/>
      <c r="RX28" s="151"/>
      <c r="RY28" s="151"/>
      <c r="RZ28" s="151"/>
      <c r="SA28" s="151"/>
      <c r="SB28" s="151"/>
      <c r="SC28" s="151"/>
      <c r="SD28" s="151"/>
      <c r="SE28" s="151"/>
      <c r="SF28" s="151"/>
      <c r="SG28" s="151"/>
      <c r="SH28" s="151"/>
      <c r="SI28" s="151"/>
      <c r="SJ28" s="151"/>
      <c r="SK28" s="151"/>
      <c r="SL28" s="151"/>
      <c r="SM28" s="151"/>
      <c r="SN28" s="151"/>
      <c r="SO28" s="151"/>
      <c r="SP28" s="151"/>
      <c r="SQ28" s="151"/>
      <c r="SR28" s="151"/>
      <c r="SS28" s="151"/>
      <c r="ST28" s="151"/>
      <c r="SU28" s="151"/>
      <c r="SV28" s="151"/>
      <c r="SW28" s="151"/>
      <c r="SX28" s="151"/>
      <c r="SY28" s="151"/>
      <c r="SZ28" s="151"/>
      <c r="TA28" s="151"/>
      <c r="TB28" s="151"/>
      <c r="TC28" s="151"/>
      <c r="TD28" s="151"/>
      <c r="TE28" s="151"/>
      <c r="TF28" s="151"/>
      <c r="TG28" s="151"/>
      <c r="TH28" s="151"/>
      <c r="TI28" s="151"/>
      <c r="TJ28" s="151"/>
      <c r="TK28" s="151"/>
      <c r="TL28" s="151"/>
      <c r="TM28" s="151"/>
      <c r="TN28" s="151"/>
      <c r="TO28" s="151"/>
      <c r="TP28" s="151"/>
      <c r="TQ28" s="151"/>
      <c r="TR28" s="151"/>
      <c r="TS28" s="151"/>
      <c r="TT28" s="151"/>
      <c r="TU28" s="151"/>
      <c r="TV28" s="151"/>
      <c r="TW28" s="151"/>
      <c r="TX28" s="151"/>
      <c r="TY28" s="151"/>
      <c r="TZ28" s="151"/>
      <c r="UA28" s="151"/>
      <c r="UB28" s="151"/>
      <c r="UC28" s="151"/>
      <c r="UD28" s="151"/>
      <c r="UE28" s="151"/>
      <c r="UF28" s="151"/>
      <c r="UG28" s="151"/>
      <c r="UH28" s="151"/>
      <c r="UI28" s="151"/>
      <c r="UJ28" s="151"/>
      <c r="UK28" s="151"/>
      <c r="UL28" s="151"/>
      <c r="UM28" s="151"/>
      <c r="UN28" s="151"/>
      <c r="UO28" s="151"/>
      <c r="UP28" s="151"/>
      <c r="UQ28" s="151"/>
      <c r="UR28" s="151"/>
      <c r="US28" s="151"/>
      <c r="UT28" s="151"/>
      <c r="UU28" s="151"/>
      <c r="UV28" s="151"/>
      <c r="UW28" s="151"/>
      <c r="UX28" s="151"/>
      <c r="UY28" s="151"/>
      <c r="UZ28" s="151"/>
      <c r="VA28" s="151"/>
      <c r="VB28" s="151"/>
      <c r="VC28" s="151"/>
      <c r="VD28" s="151"/>
      <c r="VE28" s="151"/>
      <c r="VF28" s="151"/>
      <c r="VG28" s="151"/>
      <c r="VH28" s="151"/>
      <c r="VI28" s="151"/>
      <c r="VJ28" s="151"/>
      <c r="VK28" s="151"/>
      <c r="VL28" s="151"/>
      <c r="VM28" s="151"/>
      <c r="VN28" s="151"/>
      <c r="VO28" s="151"/>
      <c r="VP28" s="151"/>
      <c r="VQ28" s="151"/>
      <c r="VR28" s="151"/>
      <c r="VS28" s="151"/>
      <c r="VT28" s="151"/>
      <c r="VU28" s="151"/>
      <c r="VV28" s="151"/>
      <c r="VW28" s="151"/>
      <c r="VX28" s="151"/>
      <c r="VY28" s="151"/>
      <c r="VZ28" s="151"/>
      <c r="WA28" s="151"/>
      <c r="WB28" s="151"/>
      <c r="WC28" s="151"/>
      <c r="WD28" s="151"/>
      <c r="WE28" s="151"/>
      <c r="WF28" s="151"/>
      <c r="WG28" s="151"/>
      <c r="WH28" s="151"/>
      <c r="WI28" s="151"/>
      <c r="WJ28" s="151"/>
      <c r="WK28" s="151"/>
      <c r="WL28" s="151"/>
      <c r="WM28" s="151"/>
      <c r="WN28" s="151"/>
      <c r="WO28" s="151"/>
      <c r="WP28" s="151"/>
      <c r="WQ28" s="151"/>
      <c r="WR28" s="151"/>
      <c r="WS28" s="151"/>
      <c r="WT28" s="151"/>
      <c r="WU28" s="151"/>
      <c r="WV28" s="151"/>
      <c r="WW28" s="151"/>
      <c r="WX28" s="151"/>
      <c r="WY28" s="151"/>
      <c r="WZ28" s="151"/>
      <c r="XA28" s="151"/>
      <c r="XB28" s="151"/>
      <c r="XC28" s="151"/>
      <c r="XD28" s="151"/>
      <c r="XE28" s="151"/>
      <c r="XF28" s="151"/>
      <c r="XG28" s="151"/>
      <c r="XH28" s="151"/>
      <c r="XI28" s="151"/>
      <c r="XJ28" s="151"/>
      <c r="XK28" s="151"/>
      <c r="XL28" s="151"/>
      <c r="XM28" s="151"/>
      <c r="XN28" s="151"/>
      <c r="XO28" s="151"/>
      <c r="XP28" s="151"/>
      <c r="XQ28" s="151"/>
      <c r="XR28" s="151"/>
      <c r="XS28" s="151"/>
      <c r="XT28" s="151"/>
      <c r="XU28" s="151"/>
      <c r="XV28" s="151"/>
      <c r="XW28" s="151"/>
      <c r="XX28" s="151"/>
      <c r="XY28" s="151"/>
      <c r="XZ28" s="151"/>
      <c r="YA28" s="151"/>
      <c r="YB28" s="151"/>
      <c r="YC28" s="151"/>
      <c r="YD28" s="151"/>
      <c r="YE28" s="151"/>
      <c r="YF28" s="151"/>
      <c r="YG28" s="151"/>
      <c r="YH28" s="151"/>
      <c r="YI28" s="151"/>
      <c r="YJ28" s="151"/>
      <c r="YK28" s="151"/>
      <c r="YL28" s="151"/>
      <c r="YM28" s="151"/>
      <c r="YN28" s="151"/>
      <c r="YO28" s="151"/>
      <c r="YP28" s="151"/>
      <c r="YQ28" s="151"/>
      <c r="YR28" s="151"/>
      <c r="YS28" s="151"/>
      <c r="YT28" s="151"/>
      <c r="YU28" s="151"/>
      <c r="YV28" s="151"/>
      <c r="YW28" s="151"/>
      <c r="YX28" s="151"/>
      <c r="YY28" s="151"/>
      <c r="YZ28" s="151"/>
      <c r="ZA28" s="151"/>
      <c r="ZB28" s="151"/>
      <c r="ZC28" s="151"/>
      <c r="ZD28" s="151"/>
      <c r="ZE28" s="151"/>
      <c r="ZF28" s="151"/>
      <c r="ZG28" s="151"/>
      <c r="ZH28" s="151"/>
      <c r="ZI28" s="151"/>
      <c r="ZJ28" s="151"/>
      <c r="ZK28" s="151"/>
      <c r="ZL28" s="151"/>
      <c r="ZM28" s="151"/>
      <c r="ZN28" s="151"/>
      <c r="ZO28" s="151"/>
      <c r="ZP28" s="151"/>
      <c r="ZQ28" s="151"/>
      <c r="ZR28" s="151"/>
      <c r="ZS28" s="151"/>
      <c r="ZT28" s="151"/>
      <c r="ZU28" s="151"/>
      <c r="ZV28" s="151"/>
      <c r="ZW28" s="151"/>
      <c r="ZX28" s="151"/>
      <c r="ZY28" s="151"/>
      <c r="ZZ28" s="151"/>
      <c r="AAA28" s="151"/>
      <c r="AAB28" s="151"/>
      <c r="AAC28" s="151"/>
      <c r="AAD28" s="151"/>
      <c r="AAE28" s="151"/>
      <c r="AAF28" s="151"/>
      <c r="AAG28" s="151"/>
      <c r="AAH28" s="151"/>
      <c r="AAI28" s="151"/>
      <c r="AAJ28" s="151"/>
      <c r="AAK28" s="151"/>
      <c r="AAL28" s="151"/>
      <c r="AAM28" s="151"/>
      <c r="AAN28" s="151"/>
      <c r="AAO28" s="151"/>
      <c r="AAP28" s="151"/>
      <c r="AAQ28" s="151"/>
      <c r="AAR28" s="151"/>
      <c r="AAS28" s="151"/>
      <c r="AAT28" s="151"/>
      <c r="AAU28" s="151"/>
      <c r="AAV28" s="151"/>
      <c r="AAW28" s="151"/>
      <c r="AAX28" s="151"/>
      <c r="AAY28" s="151"/>
      <c r="AAZ28" s="151"/>
      <c r="ABA28" s="151"/>
      <c r="ABB28" s="151"/>
      <c r="ABC28" s="151"/>
      <c r="ABD28" s="151"/>
      <c r="ABE28" s="151"/>
      <c r="ABF28" s="151"/>
      <c r="ABG28" s="151"/>
      <c r="ABH28" s="151"/>
      <c r="ABI28" s="151"/>
      <c r="ABJ28" s="151"/>
      <c r="ABK28" s="151"/>
      <c r="ABL28" s="151"/>
      <c r="ABM28" s="151"/>
      <c r="ABN28" s="151"/>
      <c r="ABO28" s="151"/>
      <c r="ABP28" s="151"/>
      <c r="ABQ28" s="151"/>
      <c r="ABR28" s="151"/>
      <c r="ABS28" s="151"/>
      <c r="ABT28" s="151"/>
      <c r="ABU28" s="151"/>
      <c r="ABV28" s="151"/>
      <c r="ABW28" s="151"/>
      <c r="ABX28" s="151"/>
      <c r="ABY28" s="151"/>
      <c r="ABZ28" s="151"/>
      <c r="ACA28" s="151"/>
      <c r="ACB28" s="151"/>
      <c r="ACC28" s="151"/>
      <c r="ACD28" s="151"/>
      <c r="ACE28" s="151"/>
      <c r="ACF28" s="151"/>
      <c r="ACG28" s="151"/>
      <c r="ACH28" s="151"/>
      <c r="ACI28" s="151"/>
      <c r="ACJ28" s="151"/>
      <c r="ACK28" s="151"/>
      <c r="ACL28" s="151"/>
      <c r="ACM28" s="151"/>
      <c r="ACN28" s="151"/>
      <c r="ACO28" s="151"/>
      <c r="ACP28" s="151"/>
      <c r="ACQ28" s="151"/>
      <c r="ACR28" s="151"/>
      <c r="ACS28" s="151"/>
      <c r="ACT28" s="151"/>
      <c r="ACU28" s="151"/>
      <c r="ACV28" s="151"/>
      <c r="ACW28" s="151"/>
      <c r="ACX28" s="151"/>
      <c r="ACY28" s="151"/>
      <c r="ACZ28" s="151"/>
      <c r="ADA28" s="151"/>
      <c r="ADB28" s="151"/>
      <c r="ADC28" s="151"/>
      <c r="ADD28" s="151"/>
      <c r="ADE28" s="151"/>
      <c r="ADF28" s="151"/>
      <c r="ADG28" s="151"/>
      <c r="ADH28" s="151"/>
      <c r="ADI28" s="151"/>
      <c r="ADJ28" s="151"/>
      <c r="ADK28" s="151"/>
      <c r="ADL28" s="151"/>
      <c r="ADM28" s="151"/>
      <c r="ADN28" s="151"/>
      <c r="ADO28" s="151"/>
      <c r="ADP28" s="151"/>
      <c r="ADQ28" s="151"/>
      <c r="ADR28" s="151"/>
      <c r="ADS28" s="151"/>
      <c r="ADT28" s="151"/>
      <c r="ADU28" s="151"/>
      <c r="ADV28" s="151"/>
      <c r="ADW28" s="151"/>
      <c r="ADX28" s="151"/>
      <c r="ADY28" s="151"/>
      <c r="ADZ28" s="151"/>
      <c r="AEA28" s="151"/>
      <c r="AEB28" s="151"/>
      <c r="AEC28" s="151"/>
      <c r="AED28" s="151"/>
      <c r="AEE28" s="151"/>
      <c r="AEF28" s="151"/>
      <c r="AEG28" s="151"/>
      <c r="AEH28" s="151"/>
      <c r="AEI28" s="151"/>
      <c r="AEJ28" s="151"/>
      <c r="AEK28" s="151"/>
      <c r="AEL28" s="151"/>
      <c r="AEM28" s="151"/>
      <c r="AEN28" s="151"/>
      <c r="AEO28" s="151"/>
      <c r="AEP28" s="151"/>
      <c r="AEQ28" s="151"/>
      <c r="AER28" s="151"/>
      <c r="AES28" s="151"/>
      <c r="AET28" s="151"/>
      <c r="AEU28" s="151"/>
      <c r="AEV28" s="151"/>
      <c r="AEW28" s="151"/>
      <c r="AEX28" s="151"/>
      <c r="AEY28" s="151"/>
      <c r="AEZ28" s="151"/>
      <c r="AFA28" s="151"/>
      <c r="AFB28" s="151"/>
      <c r="AFC28" s="151"/>
      <c r="AFD28" s="151"/>
      <c r="AFE28" s="151"/>
      <c r="AFF28" s="151"/>
      <c r="AFG28" s="151"/>
      <c r="AFH28" s="151"/>
      <c r="AFI28" s="151"/>
      <c r="AFJ28" s="151"/>
      <c r="AFK28" s="151"/>
      <c r="AFL28" s="151"/>
      <c r="AFM28" s="151"/>
      <c r="AFN28" s="151"/>
      <c r="AFO28" s="151"/>
      <c r="AFP28" s="151"/>
      <c r="AFQ28" s="151"/>
      <c r="AFR28" s="151"/>
      <c r="AFS28" s="151"/>
      <c r="AFT28" s="151"/>
      <c r="AFU28" s="151"/>
      <c r="AFV28" s="151"/>
      <c r="AFW28" s="151"/>
      <c r="AFX28" s="151"/>
      <c r="AFY28" s="151"/>
      <c r="AFZ28" s="151"/>
      <c r="AGA28" s="151"/>
      <c r="AGB28" s="151"/>
      <c r="AGC28" s="151"/>
      <c r="AGD28" s="151"/>
      <c r="AGE28" s="151"/>
      <c r="AGF28" s="151"/>
      <c r="AGG28" s="151"/>
      <c r="AGH28" s="151"/>
      <c r="AGI28" s="151"/>
      <c r="AGJ28" s="151"/>
      <c r="AGK28" s="151"/>
      <c r="AGL28" s="151"/>
      <c r="AGM28" s="151"/>
      <c r="AGN28" s="151"/>
      <c r="AGO28" s="151"/>
      <c r="AGP28" s="151"/>
      <c r="AGQ28" s="151"/>
      <c r="AGR28" s="151"/>
      <c r="AGS28" s="151"/>
      <c r="AGT28" s="151"/>
      <c r="AGU28" s="151"/>
      <c r="AGV28" s="151"/>
      <c r="AGW28" s="151"/>
      <c r="AGX28" s="151"/>
      <c r="AGY28" s="151"/>
      <c r="AGZ28" s="151"/>
      <c r="AHA28" s="151"/>
      <c r="AHB28" s="151"/>
      <c r="AHC28" s="151"/>
      <c r="AHD28" s="151"/>
      <c r="AHE28" s="151"/>
      <c r="AHF28" s="151"/>
      <c r="AHG28" s="151"/>
      <c r="AHH28" s="151"/>
      <c r="AHI28" s="151"/>
      <c r="AHJ28" s="151"/>
      <c r="AHK28" s="151"/>
      <c r="AHL28" s="151"/>
      <c r="AHM28" s="151"/>
      <c r="AHN28" s="151"/>
      <c r="AHO28" s="151"/>
      <c r="AHP28" s="151"/>
      <c r="AHQ28" s="151"/>
      <c r="AHR28" s="151"/>
      <c r="AHS28" s="151"/>
      <c r="AHT28" s="151"/>
      <c r="AHU28" s="151"/>
      <c r="AHV28" s="151"/>
      <c r="AHW28" s="151"/>
      <c r="AHX28" s="151"/>
      <c r="AHY28" s="151"/>
      <c r="AHZ28" s="151"/>
      <c r="AIA28" s="151"/>
      <c r="AIB28" s="151"/>
      <c r="AIC28" s="151"/>
      <c r="AID28" s="151"/>
      <c r="AIE28" s="151"/>
      <c r="AIF28" s="151"/>
      <c r="AIG28" s="151"/>
      <c r="AIH28" s="151"/>
      <c r="AII28" s="151"/>
      <c r="AIJ28" s="151"/>
      <c r="AIK28" s="151"/>
      <c r="AIL28" s="151"/>
      <c r="AIM28" s="151"/>
      <c r="AIN28" s="151"/>
      <c r="AIO28" s="151"/>
      <c r="AIP28" s="151"/>
      <c r="AIQ28" s="151"/>
      <c r="AIR28" s="151"/>
      <c r="AIS28" s="151"/>
      <c r="AIT28" s="151"/>
      <c r="AIU28" s="151"/>
      <c r="AIV28" s="151"/>
      <c r="AIW28" s="151"/>
      <c r="AIX28" s="151"/>
      <c r="AIY28" s="151"/>
      <c r="AIZ28" s="151"/>
      <c r="AJA28" s="151"/>
      <c r="AJB28" s="151"/>
      <c r="AJC28" s="151"/>
      <c r="AJD28" s="151"/>
      <c r="AJE28" s="151"/>
      <c r="AJF28" s="151"/>
      <c r="AJG28" s="151"/>
      <c r="AJH28" s="151"/>
      <c r="AJI28" s="151"/>
      <c r="AJJ28" s="151"/>
      <c r="AJK28" s="151"/>
      <c r="AJL28" s="151"/>
      <c r="AJM28" s="151"/>
      <c r="AJN28" s="151"/>
      <c r="AJO28" s="151"/>
      <c r="AJP28" s="151"/>
      <c r="AJQ28" s="151"/>
      <c r="AJR28" s="151"/>
      <c r="AJS28" s="151"/>
      <c r="AJT28" s="151"/>
      <c r="AJU28" s="151"/>
      <c r="AJV28" s="151"/>
      <c r="AJW28" s="151"/>
      <c r="AJX28" s="151"/>
      <c r="AJY28" s="151"/>
      <c r="AJZ28" s="151"/>
      <c r="AKA28" s="151"/>
      <c r="AKB28" s="151"/>
      <c r="AKC28" s="151"/>
      <c r="AKD28" s="151"/>
      <c r="AKE28" s="151"/>
      <c r="AKF28" s="151"/>
      <c r="AKG28" s="151"/>
      <c r="AKH28" s="151"/>
      <c r="AKI28" s="151"/>
      <c r="AKJ28" s="151"/>
      <c r="AKK28" s="151"/>
      <c r="AKL28" s="151"/>
      <c r="AKM28" s="151"/>
      <c r="AKN28" s="151"/>
      <c r="AKO28" s="151"/>
      <c r="AKP28" s="151"/>
      <c r="AKQ28" s="151"/>
      <c r="AKR28" s="151"/>
      <c r="AKS28" s="151"/>
      <c r="AKT28" s="151"/>
      <c r="AKU28" s="151"/>
      <c r="AKV28" s="151"/>
      <c r="AKW28" s="151"/>
      <c r="AKX28" s="151"/>
      <c r="AKY28" s="151"/>
      <c r="AKZ28" s="151"/>
      <c r="ALA28" s="151"/>
      <c r="ALB28" s="151"/>
      <c r="ALC28" s="151"/>
      <c r="ALD28" s="151"/>
      <c r="ALE28" s="151"/>
      <c r="ALF28" s="151"/>
      <c r="ALG28" s="151"/>
      <c r="ALH28" s="151"/>
      <c r="ALI28" s="151"/>
      <c r="ALJ28" s="151"/>
      <c r="ALK28" s="151"/>
      <c r="ALL28" s="151"/>
      <c r="ALM28" s="151"/>
      <c r="ALN28" s="151"/>
      <c r="ALO28" s="151"/>
      <c r="ALP28" s="151"/>
      <c r="ALQ28" s="151"/>
      <c r="ALR28" s="151"/>
      <c r="ALS28" s="151"/>
      <c r="ALT28" s="151"/>
      <c r="ALU28" s="151"/>
      <c r="ALV28" s="151"/>
      <c r="ALW28" s="151"/>
      <c r="ALX28" s="151"/>
      <c r="ALY28" s="151"/>
      <c r="ALZ28" s="151"/>
      <c r="AMA28" s="151"/>
      <c r="AMB28" s="151"/>
      <c r="AMC28" s="151"/>
      <c r="AMD28" s="151"/>
      <c r="AME28" s="151"/>
      <c r="AMF28" s="151"/>
      <c r="AMG28" s="151"/>
      <c r="AMH28" s="151"/>
      <c r="AMI28" s="151"/>
      <c r="AMJ28" s="151"/>
    </row>
    <row r="29" spans="1:1024" ht="77.25" customHeight="1" thickBot="1" x14ac:dyDescent="0.25">
      <c r="A29" s="582"/>
      <c r="B29" s="588" t="s">
        <v>477</v>
      </c>
      <c r="C29" s="89" t="s">
        <v>478</v>
      </c>
      <c r="D29" s="89" t="s">
        <v>83</v>
      </c>
      <c r="E29" s="123">
        <v>1</v>
      </c>
      <c r="F29" s="124" t="s">
        <v>108</v>
      </c>
      <c r="G29" s="121" t="s">
        <v>479</v>
      </c>
      <c r="H29" s="125">
        <v>0</v>
      </c>
      <c r="I29" s="125">
        <v>1</v>
      </c>
      <c r="J29" s="140">
        <f t="shared" ref="J29" si="19">AE28</f>
        <v>0</v>
      </c>
      <c r="K29" s="125">
        <v>0</v>
      </c>
      <c r="L29" s="579">
        <v>346825.5555857615</v>
      </c>
      <c r="M29" s="126" t="s">
        <v>423</v>
      </c>
      <c r="N29" s="127" t="s">
        <v>424</v>
      </c>
      <c r="O29" s="127" t="s">
        <v>480</v>
      </c>
      <c r="P29" s="84"/>
      <c r="Q29" s="14"/>
      <c r="R29" s="568" t="s">
        <v>477</v>
      </c>
      <c r="S29" s="21" t="s">
        <v>478</v>
      </c>
      <c r="T29" s="27">
        <v>0</v>
      </c>
      <c r="U29" s="27">
        <v>0</v>
      </c>
      <c r="V29" s="27">
        <v>0</v>
      </c>
      <c r="W29" s="28">
        <f t="shared" si="16"/>
        <v>0</v>
      </c>
      <c r="X29" s="27">
        <v>1</v>
      </c>
      <c r="Y29" s="27">
        <v>0</v>
      </c>
      <c r="Z29" s="27">
        <v>0</v>
      </c>
      <c r="AA29" s="28">
        <f t="shared" si="17"/>
        <v>1</v>
      </c>
      <c r="AB29" s="27">
        <v>0</v>
      </c>
      <c r="AC29" s="27">
        <v>0</v>
      </c>
      <c r="AD29" s="27">
        <v>0</v>
      </c>
      <c r="AE29" s="28">
        <f>SUM(AB29:AD29)</f>
        <v>0</v>
      </c>
      <c r="AF29" s="27">
        <v>0</v>
      </c>
      <c r="AG29" s="27">
        <v>0</v>
      </c>
      <c r="AH29" s="27">
        <v>0</v>
      </c>
      <c r="AI29" s="28">
        <f t="shared" si="18"/>
        <v>0</v>
      </c>
      <c r="AJ29" s="28">
        <f>W29+AA29+AE29+AI29</f>
        <v>1</v>
      </c>
    </row>
    <row r="30" spans="1:1024" ht="111" customHeight="1" thickBot="1" x14ac:dyDescent="0.25">
      <c r="A30" s="582"/>
      <c r="B30" s="588"/>
      <c r="C30" s="89" t="s">
        <v>481</v>
      </c>
      <c r="D30" s="89" t="s">
        <v>83</v>
      </c>
      <c r="E30" s="123">
        <v>1</v>
      </c>
      <c r="F30" s="124" t="s">
        <v>108</v>
      </c>
      <c r="G30" s="121" t="s">
        <v>482</v>
      </c>
      <c r="H30" s="125">
        <f t="shared" ref="H30" si="20">W29</f>
        <v>0</v>
      </c>
      <c r="I30" s="125">
        <v>0</v>
      </c>
      <c r="J30" s="140">
        <v>0</v>
      </c>
      <c r="K30" s="125">
        <v>1</v>
      </c>
      <c r="L30" s="580"/>
      <c r="M30" s="126" t="s">
        <v>423</v>
      </c>
      <c r="N30" s="127"/>
      <c r="O30" s="127" t="s">
        <v>483</v>
      </c>
      <c r="P30" s="84"/>
      <c r="Q30" s="14"/>
      <c r="R30" s="568"/>
      <c r="S30" s="21" t="s">
        <v>481</v>
      </c>
      <c r="T30" s="27">
        <v>0</v>
      </c>
      <c r="U30" s="27">
        <v>0</v>
      </c>
      <c r="V30" s="27">
        <v>0</v>
      </c>
      <c r="W30" s="28">
        <f>+IF($D32="Porcentaje",IF(AND(T30&lt;&gt;"",U30="",V30=""),T30,IF(AND(T30&lt;&gt;"",U30&lt;&gt;"",V30=""),U30,IF(AND(T30&lt;&gt;"",U30&lt;&gt;"",V30&lt;&gt;""),V30,0))),SUM(T30:V30))</f>
        <v>0</v>
      </c>
      <c r="X30" s="27">
        <v>0</v>
      </c>
      <c r="Y30" s="27">
        <v>0</v>
      </c>
      <c r="Z30" s="27">
        <v>0</v>
      </c>
      <c r="AA30" s="28">
        <f>+IF($D32="Porcentaje",IF(AND(X30&lt;&gt;"",Y30="",Z30=""),X30,IF(AND(X30&lt;&gt;"",Y30&lt;&gt;"",Z30=""),Y30,IF(AND(X30&lt;&gt;"",Y30&lt;&gt;"",Z30&lt;&gt;""),Z30,0))),SUM(X30:Z30))</f>
        <v>0</v>
      </c>
      <c r="AB30" s="27">
        <v>0</v>
      </c>
      <c r="AC30" s="27">
        <v>0</v>
      </c>
      <c r="AD30" s="27">
        <v>0</v>
      </c>
      <c r="AE30" s="28">
        <f>+IF($D32="Porcentaje",IF(AND(AB30&lt;&gt;"",AC30="",AD30=""),AB30,IF(AND(AB30&lt;&gt;"",AC30&lt;&gt;"",AD30=""),AC30,IF(AND(AB30&lt;&gt;"",AC30&lt;&gt;"",AD30&lt;&gt;""),AD30,0))),SUM(AB30:AD30))</f>
        <v>0</v>
      </c>
      <c r="AF30" s="27">
        <v>0</v>
      </c>
      <c r="AG30" s="27">
        <v>0</v>
      </c>
      <c r="AH30" s="27">
        <v>1</v>
      </c>
      <c r="AI30" s="28">
        <f>+IF($D32="Porcentaje",IF(AND(AF30&lt;&gt;"",AG30="",AH30=""),AF30,IF(AND(AF30&lt;&gt;"",AG30&lt;&gt;"",AH30=""),AG30,IF(AND(AF30&lt;&gt;"",AG30&lt;&gt;"",AH30&lt;&gt;""),AH30,0))),SUM(AF30:AH30))</f>
        <v>1</v>
      </c>
      <c r="AJ30" s="28">
        <v>1</v>
      </c>
    </row>
    <row r="31" spans="1:1024" ht="159" customHeight="1" thickBot="1" x14ac:dyDescent="0.25">
      <c r="A31" s="582" t="s">
        <v>484</v>
      </c>
      <c r="B31" s="555" t="s">
        <v>485</v>
      </c>
      <c r="C31" s="89" t="s">
        <v>486</v>
      </c>
      <c r="D31" s="89" t="s">
        <v>83</v>
      </c>
      <c r="E31" s="123">
        <v>1</v>
      </c>
      <c r="F31" s="124" t="s">
        <v>108</v>
      </c>
      <c r="G31" s="121" t="s">
        <v>487</v>
      </c>
      <c r="H31" s="125">
        <v>0</v>
      </c>
      <c r="I31" s="125">
        <v>1</v>
      </c>
      <c r="J31" s="140">
        <v>0</v>
      </c>
      <c r="K31" s="125">
        <v>0</v>
      </c>
      <c r="L31" s="579">
        <v>7124910.178946998</v>
      </c>
      <c r="M31" s="126" t="s">
        <v>423</v>
      </c>
      <c r="N31" s="127" t="s">
        <v>424</v>
      </c>
      <c r="O31" s="127" t="s">
        <v>488</v>
      </c>
      <c r="P31" s="84"/>
      <c r="Q31" s="14"/>
      <c r="R31" s="581" t="s">
        <v>485</v>
      </c>
      <c r="S31" s="21" t="s">
        <v>486</v>
      </c>
      <c r="T31" s="27">
        <v>0</v>
      </c>
      <c r="U31" s="27">
        <v>0</v>
      </c>
      <c r="V31" s="27">
        <v>0</v>
      </c>
      <c r="W31" s="28">
        <v>0</v>
      </c>
      <c r="X31" s="27">
        <v>1</v>
      </c>
      <c r="Y31" s="27">
        <v>0</v>
      </c>
      <c r="Z31" s="27">
        <v>0</v>
      </c>
      <c r="AA31" s="28">
        <v>1</v>
      </c>
      <c r="AB31" s="153">
        <v>0</v>
      </c>
      <c r="AC31" s="27">
        <v>0</v>
      </c>
      <c r="AD31" s="27">
        <v>0</v>
      </c>
      <c r="AE31" s="28">
        <v>0</v>
      </c>
      <c r="AF31" s="27">
        <v>0</v>
      </c>
      <c r="AG31" s="27">
        <v>0</v>
      </c>
      <c r="AH31" s="27">
        <v>0</v>
      </c>
      <c r="AI31" s="28">
        <v>0</v>
      </c>
      <c r="AJ31" s="28">
        <v>1</v>
      </c>
    </row>
    <row r="32" spans="1:1024" ht="153" customHeight="1" thickBot="1" x14ac:dyDescent="0.25">
      <c r="A32" s="582"/>
      <c r="B32" s="556"/>
      <c r="C32" s="89" t="s">
        <v>489</v>
      </c>
      <c r="D32" s="89" t="s">
        <v>158</v>
      </c>
      <c r="E32" s="131">
        <v>1</v>
      </c>
      <c r="F32" s="124" t="s">
        <v>108</v>
      </c>
      <c r="G32" s="121" t="s">
        <v>490</v>
      </c>
      <c r="H32" s="132">
        <f t="shared" ref="H32" si="21">+W30</f>
        <v>0</v>
      </c>
      <c r="I32" s="132">
        <v>0</v>
      </c>
      <c r="J32" s="132">
        <f t="shared" ref="J32" si="22">+AE30</f>
        <v>0</v>
      </c>
      <c r="K32" s="132">
        <v>1</v>
      </c>
      <c r="L32" s="583"/>
      <c r="M32" s="126" t="s">
        <v>423</v>
      </c>
      <c r="N32" s="127" t="s">
        <v>424</v>
      </c>
      <c r="O32" s="127" t="s">
        <v>488</v>
      </c>
      <c r="P32" s="84"/>
      <c r="Q32" s="14"/>
      <c r="R32" s="581"/>
      <c r="S32" s="21" t="s">
        <v>489</v>
      </c>
      <c r="T32" s="133">
        <v>0</v>
      </c>
      <c r="U32" s="133">
        <v>0</v>
      </c>
      <c r="V32" s="133">
        <v>0</v>
      </c>
      <c r="W32" s="40" t="e">
        <f>+IF(#REF!="Porcentaje",IF(AND(T32&lt;&gt;"",U32="",V32=""),T32,IF(AND(T32&lt;&gt;"",U32&lt;&gt;"",V32=""),U32,IF(AND(T32&lt;&gt;"",U32&lt;&gt;"",V32&lt;&gt;""),V32,0))),SUM(T32:V32))</f>
        <v>#REF!</v>
      </c>
      <c r="X32" s="133">
        <v>0</v>
      </c>
      <c r="Y32" s="133">
        <v>0</v>
      </c>
      <c r="Z32" s="133">
        <v>0</v>
      </c>
      <c r="AA32" s="40">
        <v>0</v>
      </c>
      <c r="AB32" s="154">
        <v>0</v>
      </c>
      <c r="AC32" s="133">
        <v>0</v>
      </c>
      <c r="AD32" s="133">
        <v>0</v>
      </c>
      <c r="AE32" s="40">
        <v>0</v>
      </c>
      <c r="AF32" s="133">
        <v>0</v>
      </c>
      <c r="AG32" s="133">
        <v>0</v>
      </c>
      <c r="AH32" s="133">
        <v>1</v>
      </c>
      <c r="AI32" s="40">
        <v>1</v>
      </c>
      <c r="AJ32" s="40">
        <v>1</v>
      </c>
    </row>
    <row r="33" spans="1:36" ht="100.5" customHeight="1" thickBot="1" x14ac:dyDescent="0.25">
      <c r="A33" s="582"/>
      <c r="B33" s="556"/>
      <c r="C33" s="89" t="s">
        <v>491</v>
      </c>
      <c r="D33" s="89" t="s">
        <v>158</v>
      </c>
      <c r="E33" s="138">
        <v>1</v>
      </c>
      <c r="F33" s="124" t="s">
        <v>108</v>
      </c>
      <c r="G33" s="121" t="s">
        <v>492</v>
      </c>
      <c r="H33" s="155">
        <v>0</v>
      </c>
      <c r="I33" s="155">
        <v>1</v>
      </c>
      <c r="J33" s="155">
        <v>0</v>
      </c>
      <c r="K33" s="155">
        <v>0</v>
      </c>
      <c r="L33" s="583"/>
      <c r="M33" s="126" t="s">
        <v>423</v>
      </c>
      <c r="N33" s="127" t="s">
        <v>424</v>
      </c>
      <c r="O33" s="127" t="s">
        <v>493</v>
      </c>
      <c r="P33" s="84" t="s">
        <v>494</v>
      </c>
      <c r="Q33" s="14"/>
      <c r="R33" s="77" t="s">
        <v>485</v>
      </c>
      <c r="S33" s="21" t="s">
        <v>491</v>
      </c>
      <c r="T33" s="133">
        <v>0</v>
      </c>
      <c r="U33" s="133">
        <v>0</v>
      </c>
      <c r="V33" s="133">
        <v>0</v>
      </c>
      <c r="W33" s="40">
        <f>+IF($D35="Porcentaje",IF(AND(T33&lt;&gt;"",U33="",V33=""),T33,IF(AND(T33&lt;&gt;"",U33&lt;&gt;"",V33=""),U33,IF(AND(T33&lt;&gt;"",U33&lt;&gt;"",V33&lt;&gt;""),V33,0))),SUM(T33:V33))</f>
        <v>0</v>
      </c>
      <c r="X33" s="156">
        <v>1</v>
      </c>
      <c r="Y33" s="133">
        <v>0</v>
      </c>
      <c r="Z33" s="156">
        <v>0</v>
      </c>
      <c r="AA33" s="40">
        <v>1</v>
      </c>
      <c r="AB33" s="133">
        <v>0</v>
      </c>
      <c r="AC33" s="133">
        <v>0</v>
      </c>
      <c r="AD33" s="133">
        <v>0</v>
      </c>
      <c r="AE33" s="40">
        <f>+IF($D35="Porcentaje",IF(AND(AB33&lt;&gt;"",AC33="",AD33=""),AB33,IF(AND(AB33&lt;&gt;"",AC33&lt;&gt;"",AD33=""),AC33,IF(AND(AB33&lt;&gt;"",AC33&lt;&gt;"",AD33&lt;&gt;""),AD33,0))),SUM(AB33:AD33))</f>
        <v>0</v>
      </c>
      <c r="AF33" s="133">
        <v>0</v>
      </c>
      <c r="AG33" s="133">
        <v>0</v>
      </c>
      <c r="AH33" s="133">
        <v>0</v>
      </c>
      <c r="AI33" s="40">
        <f>+IF($D35="Porcentaje",IF(AND(AF33&lt;&gt;"",AG33="",AH33=""),AF33,IF(AND(AF33&lt;&gt;"",AG33&lt;&gt;"",AH33=""),AG33,IF(AND(AF33&lt;&gt;"",AG33&lt;&gt;"",AH33&lt;&gt;""),AH33,0))),SUM(AF33:AH33))</f>
        <v>0</v>
      </c>
      <c r="AJ33" s="137">
        <v>1</v>
      </c>
    </row>
    <row r="34" spans="1:36" ht="142.5" thickBot="1" x14ac:dyDescent="0.25">
      <c r="A34" s="582"/>
      <c r="B34" s="556"/>
      <c r="C34" s="89" t="s">
        <v>495</v>
      </c>
      <c r="D34" s="89" t="s">
        <v>83</v>
      </c>
      <c r="E34" s="157">
        <v>1</v>
      </c>
      <c r="F34" s="124" t="s">
        <v>108</v>
      </c>
      <c r="G34" s="121" t="s">
        <v>496</v>
      </c>
      <c r="H34" s="140">
        <v>0</v>
      </c>
      <c r="I34" s="140">
        <v>1</v>
      </c>
      <c r="J34" s="140">
        <v>0</v>
      </c>
      <c r="K34" s="140">
        <v>0</v>
      </c>
      <c r="L34" s="583"/>
      <c r="M34" s="126" t="s">
        <v>423</v>
      </c>
      <c r="N34" s="127" t="s">
        <v>497</v>
      </c>
      <c r="O34" s="127" t="s">
        <v>498</v>
      </c>
      <c r="P34" s="84" t="s">
        <v>499</v>
      </c>
      <c r="Q34" s="14"/>
      <c r="R34" s="581" t="s">
        <v>500</v>
      </c>
      <c r="S34" s="21" t="s">
        <v>495</v>
      </c>
      <c r="T34" s="27">
        <v>0</v>
      </c>
      <c r="U34" s="27">
        <v>0</v>
      </c>
      <c r="V34" s="27">
        <v>0</v>
      </c>
      <c r="W34" s="28">
        <v>0</v>
      </c>
      <c r="X34" s="158">
        <v>1</v>
      </c>
      <c r="Y34" s="27">
        <v>0</v>
      </c>
      <c r="Z34" s="158">
        <v>0</v>
      </c>
      <c r="AA34" s="28">
        <v>1</v>
      </c>
      <c r="AB34" s="27">
        <v>0</v>
      </c>
      <c r="AC34" s="27">
        <v>0</v>
      </c>
      <c r="AD34" s="27">
        <v>0</v>
      </c>
      <c r="AE34" s="28">
        <v>0</v>
      </c>
      <c r="AF34" s="27">
        <v>0</v>
      </c>
      <c r="AG34" s="27">
        <v>0</v>
      </c>
      <c r="AH34" s="27">
        <v>0</v>
      </c>
      <c r="AI34" s="28">
        <v>0</v>
      </c>
      <c r="AJ34" s="130">
        <v>1</v>
      </c>
    </row>
    <row r="35" spans="1:36" ht="122.25" customHeight="1" thickBot="1" x14ac:dyDescent="0.25">
      <c r="A35" s="582"/>
      <c r="B35" s="556"/>
      <c r="C35" s="89" t="s">
        <v>501</v>
      </c>
      <c r="D35" s="89" t="s">
        <v>83</v>
      </c>
      <c r="E35" s="157">
        <v>1</v>
      </c>
      <c r="F35" s="124" t="s">
        <v>108</v>
      </c>
      <c r="G35" s="121" t="s">
        <v>502</v>
      </c>
      <c r="H35" s="125">
        <f>+W33</f>
        <v>0</v>
      </c>
      <c r="I35" s="140">
        <v>0</v>
      </c>
      <c r="J35" s="125">
        <f t="shared" ref="J35" si="23">+AE33</f>
        <v>0</v>
      </c>
      <c r="K35" s="125">
        <v>1</v>
      </c>
      <c r="L35" s="583"/>
      <c r="M35" s="126" t="s">
        <v>423</v>
      </c>
      <c r="N35" s="127" t="s">
        <v>497</v>
      </c>
      <c r="O35" s="127" t="s">
        <v>498</v>
      </c>
      <c r="P35" s="84" t="s">
        <v>499</v>
      </c>
      <c r="Q35" s="14"/>
      <c r="R35" s="581"/>
      <c r="S35" s="21" t="s">
        <v>501</v>
      </c>
      <c r="T35" s="27">
        <v>0</v>
      </c>
      <c r="U35" s="27">
        <v>0</v>
      </c>
      <c r="V35" s="27">
        <v>0</v>
      </c>
      <c r="W35" s="28">
        <v>0</v>
      </c>
      <c r="X35" s="158">
        <v>0</v>
      </c>
      <c r="Y35" s="27">
        <v>0</v>
      </c>
      <c r="Z35" s="158">
        <v>0</v>
      </c>
      <c r="AA35" s="28">
        <v>0</v>
      </c>
      <c r="AB35" s="27">
        <v>0</v>
      </c>
      <c r="AC35" s="27">
        <v>0</v>
      </c>
      <c r="AD35" s="27">
        <v>0</v>
      </c>
      <c r="AE35" s="28">
        <f>+IF($D37="Porcentaje",IF(AND(AB35&lt;&gt;"",AC35="",AD35=""),AB35,IF(AND(AB35&lt;&gt;"",AC35&lt;&gt;"",AD35=""),AC35,IF(AND(AB35&lt;&gt;"",AC35&lt;&gt;"",AD35&lt;&gt;""),AD35,0))),SUM(AB35:AD35))</f>
        <v>0</v>
      </c>
      <c r="AF35" s="27">
        <v>0</v>
      </c>
      <c r="AG35" s="27">
        <v>0</v>
      </c>
      <c r="AH35" s="27">
        <v>1</v>
      </c>
      <c r="AI35" s="28">
        <v>1</v>
      </c>
      <c r="AJ35" s="130">
        <v>1</v>
      </c>
    </row>
    <row r="36" spans="1:36" ht="219.75" customHeight="1" thickBot="1" x14ac:dyDescent="0.25">
      <c r="A36" s="582"/>
      <c r="B36" s="556"/>
      <c r="C36" s="89" t="s">
        <v>503</v>
      </c>
      <c r="D36" s="89" t="s">
        <v>83</v>
      </c>
      <c r="E36" s="157">
        <v>1</v>
      </c>
      <c r="F36" s="124" t="s">
        <v>108</v>
      </c>
      <c r="G36" s="121" t="s">
        <v>504</v>
      </c>
      <c r="H36" s="125">
        <v>0</v>
      </c>
      <c r="I36" s="140">
        <v>1</v>
      </c>
      <c r="J36" s="125">
        <v>0</v>
      </c>
      <c r="K36" s="125">
        <v>0</v>
      </c>
      <c r="L36" s="583"/>
      <c r="M36" s="126" t="s">
        <v>505</v>
      </c>
      <c r="N36" s="127" t="s">
        <v>497</v>
      </c>
      <c r="O36" s="127" t="s">
        <v>498</v>
      </c>
      <c r="P36" s="84" t="s">
        <v>506</v>
      </c>
      <c r="Q36" s="14"/>
      <c r="R36" s="581" t="s">
        <v>485</v>
      </c>
      <c r="S36" s="21" t="s">
        <v>503</v>
      </c>
      <c r="T36" s="27">
        <v>0</v>
      </c>
      <c r="U36" s="27">
        <v>0</v>
      </c>
      <c r="V36" s="27">
        <v>0</v>
      </c>
      <c r="W36" s="28">
        <v>0</v>
      </c>
      <c r="X36" s="158">
        <v>1</v>
      </c>
      <c r="Y36" s="27">
        <v>0</v>
      </c>
      <c r="Z36" s="158">
        <v>0</v>
      </c>
      <c r="AA36" s="28">
        <v>1</v>
      </c>
      <c r="AB36" s="27">
        <v>0</v>
      </c>
      <c r="AC36" s="27">
        <v>0</v>
      </c>
      <c r="AD36" s="27">
        <v>0</v>
      </c>
      <c r="AE36" s="28">
        <v>0</v>
      </c>
      <c r="AF36" s="27">
        <v>0</v>
      </c>
      <c r="AG36" s="27">
        <v>0</v>
      </c>
      <c r="AH36" s="27">
        <v>0</v>
      </c>
      <c r="AI36" s="28">
        <v>0</v>
      </c>
      <c r="AJ36" s="130">
        <v>1</v>
      </c>
    </row>
    <row r="37" spans="1:36" ht="213.75" customHeight="1" thickBot="1" x14ac:dyDescent="0.25">
      <c r="A37" s="582"/>
      <c r="B37" s="557"/>
      <c r="C37" s="89" t="s">
        <v>507</v>
      </c>
      <c r="D37" s="89" t="s">
        <v>83</v>
      </c>
      <c r="E37" s="157">
        <v>1</v>
      </c>
      <c r="F37" s="124" t="s">
        <v>108</v>
      </c>
      <c r="G37" s="121" t="s">
        <v>508</v>
      </c>
      <c r="H37" s="125">
        <v>0</v>
      </c>
      <c r="I37" s="140">
        <v>0</v>
      </c>
      <c r="J37" s="125">
        <v>0</v>
      </c>
      <c r="K37" s="125">
        <f>+AI35</f>
        <v>1</v>
      </c>
      <c r="L37" s="580"/>
      <c r="M37" s="126" t="s">
        <v>505</v>
      </c>
      <c r="N37" s="127" t="s">
        <v>497</v>
      </c>
      <c r="O37" s="127" t="s">
        <v>498</v>
      </c>
      <c r="P37" s="84" t="s">
        <v>506</v>
      </c>
      <c r="Q37" s="14"/>
      <c r="R37" s="581"/>
      <c r="S37" s="21" t="s">
        <v>507</v>
      </c>
      <c r="T37" s="27">
        <v>0</v>
      </c>
      <c r="U37" s="27">
        <v>0</v>
      </c>
      <c r="V37" s="27">
        <v>0</v>
      </c>
      <c r="W37" s="28">
        <f>+IF($D41="Porcentaje",IF(AND(T37&lt;&gt;"",U37="",V37=""),T37,IF(AND(T37&lt;&gt;"",U37&lt;&gt;"",V37=""),U37,IF(AND(T37&lt;&gt;"",U37&lt;&gt;"",V37&lt;&gt;""),V37,0))),SUM(T37:V37))</f>
        <v>0</v>
      </c>
      <c r="X37" s="27">
        <v>0.4</v>
      </c>
      <c r="Y37" s="27">
        <v>0</v>
      </c>
      <c r="Z37" s="27">
        <v>0</v>
      </c>
      <c r="AA37" s="28">
        <f>+IF($D41="Porcentaje",IF(AND(X37&lt;&gt;"",Y37="",Z37=""),X37,IF(AND(X37&lt;&gt;"",Y37&lt;&gt;"",Z37=""),Y37,IF(AND(X37&lt;&gt;"",Y37&lt;&gt;"",Z37&lt;&gt;""),Z37,0))),SUM(X37:Z37))</f>
        <v>0</v>
      </c>
      <c r="AB37" s="27">
        <v>0</v>
      </c>
      <c r="AC37" s="27">
        <v>0</v>
      </c>
      <c r="AD37" s="27">
        <v>0</v>
      </c>
      <c r="AE37" s="28">
        <f t="shared" ref="AE37" si="24">+IF($D41="Porcentaje",IF(AND(AB37&lt;&gt;"",AC37="",AD37=""),AB37,IF(AND(AB37&lt;&gt;"",AC37&lt;&gt;"",AD37=""),AC37,IF(AND(AB37&lt;&gt;"",AC37&lt;&gt;"",AD37&lt;&gt;""),AD37,0))),SUM(AB37:AD37))</f>
        <v>0</v>
      </c>
      <c r="AF37" s="27">
        <v>0</v>
      </c>
      <c r="AG37" s="27">
        <v>0</v>
      </c>
      <c r="AH37" s="27">
        <v>1</v>
      </c>
      <c r="AI37" s="28">
        <v>1</v>
      </c>
      <c r="AJ37" s="28">
        <v>1</v>
      </c>
    </row>
    <row r="38" spans="1:36" ht="213.75" customHeight="1" thickBot="1" x14ac:dyDescent="0.25">
      <c r="A38" s="582"/>
      <c r="B38" s="578" t="s">
        <v>509</v>
      </c>
      <c r="C38" s="89" t="s">
        <v>510</v>
      </c>
      <c r="D38" s="89" t="s">
        <v>83</v>
      </c>
      <c r="E38" s="123">
        <v>1</v>
      </c>
      <c r="F38" s="124" t="s">
        <v>108</v>
      </c>
      <c r="G38" s="121" t="s">
        <v>511</v>
      </c>
      <c r="H38" s="123">
        <v>0</v>
      </c>
      <c r="I38" s="123">
        <v>0</v>
      </c>
      <c r="J38" s="123">
        <v>1</v>
      </c>
      <c r="K38" s="123">
        <v>0</v>
      </c>
      <c r="L38" s="579">
        <v>119890.31551112741</v>
      </c>
      <c r="M38" s="159" t="s">
        <v>512</v>
      </c>
      <c r="N38" s="127" t="s">
        <v>424</v>
      </c>
      <c r="O38" s="160" t="s">
        <v>513</v>
      </c>
      <c r="P38" s="84"/>
      <c r="Q38" s="14"/>
      <c r="R38" s="581" t="s">
        <v>509</v>
      </c>
      <c r="S38" s="21" t="s">
        <v>510</v>
      </c>
      <c r="T38" s="27">
        <v>0</v>
      </c>
      <c r="U38" s="27">
        <v>0</v>
      </c>
      <c r="V38" s="27">
        <v>0</v>
      </c>
      <c r="W38" s="28">
        <v>0</v>
      </c>
      <c r="X38" s="27">
        <v>0</v>
      </c>
      <c r="Y38" s="27">
        <v>0</v>
      </c>
      <c r="Z38" s="153">
        <v>0</v>
      </c>
      <c r="AA38" s="28">
        <v>0</v>
      </c>
      <c r="AB38" s="27">
        <v>0</v>
      </c>
      <c r="AC38" s="27">
        <v>0</v>
      </c>
      <c r="AD38" s="27">
        <v>1</v>
      </c>
      <c r="AE38" s="28">
        <v>1</v>
      </c>
      <c r="AF38" s="27">
        <v>0</v>
      </c>
      <c r="AG38" s="27">
        <v>0</v>
      </c>
      <c r="AH38" s="27">
        <v>0</v>
      </c>
      <c r="AI38" s="28">
        <v>0</v>
      </c>
      <c r="AJ38" s="28">
        <v>1</v>
      </c>
    </row>
    <row r="39" spans="1:36" ht="213.75" customHeight="1" thickBot="1" x14ac:dyDescent="0.25">
      <c r="A39" s="582"/>
      <c r="B39" s="578"/>
      <c r="C39" s="89" t="s">
        <v>514</v>
      </c>
      <c r="D39" s="89" t="s">
        <v>83</v>
      </c>
      <c r="E39" s="123">
        <v>1</v>
      </c>
      <c r="F39" s="124" t="s">
        <v>108</v>
      </c>
      <c r="G39" s="121" t="s">
        <v>515</v>
      </c>
      <c r="H39" s="125">
        <v>0</v>
      </c>
      <c r="I39" s="125">
        <v>0</v>
      </c>
      <c r="J39" s="125">
        <v>0</v>
      </c>
      <c r="K39" s="125">
        <f>+AI37</f>
        <v>1</v>
      </c>
      <c r="L39" s="580"/>
      <c r="M39" s="159" t="s">
        <v>512</v>
      </c>
      <c r="N39" s="127" t="s">
        <v>424</v>
      </c>
      <c r="O39" s="160" t="s">
        <v>513</v>
      </c>
      <c r="P39" s="84"/>
      <c r="Q39" s="14"/>
      <c r="R39" s="581"/>
      <c r="S39" s="21" t="s">
        <v>514</v>
      </c>
      <c r="T39" s="27">
        <v>0</v>
      </c>
      <c r="U39" s="27">
        <v>0</v>
      </c>
      <c r="V39" s="27">
        <v>0</v>
      </c>
      <c r="W39" s="28">
        <f t="shared" ref="W39" si="25">+IF($D40="Porcentaje",IF(AND(T39&lt;&gt;"",U39="",V39=""),T39,IF(AND(T39&lt;&gt;"",U39&lt;&gt;"",V39=""),U39,IF(AND(T39&lt;&gt;"",U39&lt;&gt;"",V39&lt;&gt;""),V39,0))),SUM(T39:V39))</f>
        <v>0</v>
      </c>
      <c r="X39" s="27">
        <v>0</v>
      </c>
      <c r="Y39" s="27">
        <v>0</v>
      </c>
      <c r="Z39" s="153">
        <v>0</v>
      </c>
      <c r="AA39" s="28">
        <f ca="1">+IF($D40="Porcentaje",IF(AND(X39&lt;&gt;"",Y39="",AB39=""),X39,IF(AND(X39&lt;&gt;"",Y39&lt;&gt;"",AB39=""),Y39,IF(AND(X39&lt;&gt;"",Y39&lt;&gt;"",AB39&lt;&gt;""),AB39,0))),SUM(X39:AB39))</f>
        <v>0</v>
      </c>
      <c r="AB39" s="158">
        <v>0</v>
      </c>
      <c r="AC39" s="158">
        <v>0</v>
      </c>
      <c r="AD39" s="27">
        <v>0</v>
      </c>
      <c r="AE39" s="28">
        <v>0</v>
      </c>
      <c r="AF39" s="27">
        <v>0</v>
      </c>
      <c r="AG39" s="27">
        <v>0</v>
      </c>
      <c r="AH39" s="27">
        <v>1</v>
      </c>
      <c r="AI39" s="28">
        <v>1</v>
      </c>
      <c r="AJ39" s="130">
        <v>1</v>
      </c>
    </row>
    <row r="40" spans="1:36" ht="137.44999999999999" customHeight="1" thickBot="1" x14ac:dyDescent="0.25">
      <c r="A40" s="582"/>
      <c r="B40" s="578" t="s">
        <v>516</v>
      </c>
      <c r="C40" s="89" t="s">
        <v>517</v>
      </c>
      <c r="D40" s="89" t="s">
        <v>83</v>
      </c>
      <c r="E40" s="123">
        <v>1</v>
      </c>
      <c r="F40" s="124" t="s">
        <v>108</v>
      </c>
      <c r="G40" s="121" t="s">
        <v>518</v>
      </c>
      <c r="H40" s="125">
        <v>1</v>
      </c>
      <c r="I40" s="140">
        <v>0</v>
      </c>
      <c r="J40" s="125">
        <v>0</v>
      </c>
      <c r="K40" s="125">
        <f>+AI36</f>
        <v>0</v>
      </c>
      <c r="L40" s="579">
        <v>2140898.4912701324</v>
      </c>
      <c r="M40" s="126" t="s">
        <v>423</v>
      </c>
      <c r="N40" s="127" t="s">
        <v>497</v>
      </c>
      <c r="O40" s="127" t="s">
        <v>519</v>
      </c>
      <c r="P40" s="84"/>
      <c r="Q40" s="14"/>
      <c r="R40" s="581" t="s">
        <v>516</v>
      </c>
      <c r="S40" s="21" t="s">
        <v>517</v>
      </c>
      <c r="T40" s="27">
        <v>1</v>
      </c>
      <c r="U40" s="27">
        <v>0</v>
      </c>
      <c r="V40" s="27">
        <v>0</v>
      </c>
      <c r="W40" s="28">
        <f>+IF($D42="Porcentaje",IF(AND(T40&lt;&gt;"",U40="",V40=""),T40,IF(AND(T40&lt;&gt;"",U40&lt;&gt;"",V40=""),U40,IF(AND(T40&lt;&gt;"",U40&lt;&gt;"",V40&lt;&gt;""),V40,0))),SUM(T40:V40))</f>
        <v>1</v>
      </c>
      <c r="X40" s="27">
        <v>0</v>
      </c>
      <c r="Y40" s="27">
        <v>0</v>
      </c>
      <c r="Z40" s="27">
        <v>0</v>
      </c>
      <c r="AA40" s="28">
        <f>+IF($D42="Porcentaje",IF(AND(X40&lt;&gt;"",Y40="",Z40=""),X40,IF(AND(X40&lt;&gt;"",Y40&lt;&gt;"",Z40=""),Y40,IF(AND(X40&lt;&gt;"",Y40&lt;&gt;"",Z40&lt;&gt;""),Z40,0))),SUM(X40:Z40))</f>
        <v>0</v>
      </c>
      <c r="AB40" s="27">
        <v>0</v>
      </c>
      <c r="AC40" s="27">
        <v>0</v>
      </c>
      <c r="AD40" s="27">
        <v>0</v>
      </c>
      <c r="AE40" s="28">
        <f t="shared" ref="AE40:AE41" si="26">+IF($D42="Porcentaje",IF(AND(AB40&lt;&gt;"",AC40="",AD40=""),AB40,IF(AND(AB40&lt;&gt;"",AC40&lt;&gt;"",AD40=""),AC40,IF(AND(AB40&lt;&gt;"",AC40&lt;&gt;"",AD40&lt;&gt;""),AD40,0))),SUM(AB40:AD40))</f>
        <v>0</v>
      </c>
      <c r="AF40" s="27">
        <v>0</v>
      </c>
      <c r="AG40" s="27">
        <v>0</v>
      </c>
      <c r="AH40" s="27">
        <v>0</v>
      </c>
      <c r="AI40" s="28">
        <f>+IF($D42="Porcentaje",IF(AND(AF40&lt;&gt;"",AG40="",AH40=""),AF40,IF(AND(AF40&lt;&gt;"",AG40&lt;&gt;"",AH40=""),AG40,IF(AND(AF40&lt;&gt;"",AG40&lt;&gt;"",AH40&lt;&gt;""),AH40,0))),SUM(AF40:AH40))</f>
        <v>0</v>
      </c>
      <c r="AJ40" s="28">
        <v>1</v>
      </c>
    </row>
    <row r="41" spans="1:36" ht="86.25" customHeight="1" thickBot="1" x14ac:dyDescent="0.25">
      <c r="A41" s="582"/>
      <c r="B41" s="578"/>
      <c r="C41" s="89" t="s">
        <v>520</v>
      </c>
      <c r="D41" s="89" t="s">
        <v>158</v>
      </c>
      <c r="E41" s="131">
        <v>1</v>
      </c>
      <c r="F41" s="124" t="s">
        <v>108</v>
      </c>
      <c r="G41" s="121" t="s">
        <v>521</v>
      </c>
      <c r="H41" s="132">
        <v>0</v>
      </c>
      <c r="I41" s="132">
        <v>0.4</v>
      </c>
      <c r="J41" s="132">
        <v>0.6</v>
      </c>
      <c r="K41" s="132">
        <v>0</v>
      </c>
      <c r="L41" s="580"/>
      <c r="M41" s="126" t="s">
        <v>423</v>
      </c>
      <c r="N41" s="127" t="s">
        <v>424</v>
      </c>
      <c r="O41" s="127" t="s">
        <v>519</v>
      </c>
      <c r="P41" s="84"/>
      <c r="R41" s="581"/>
      <c r="S41" s="21" t="s">
        <v>520</v>
      </c>
      <c r="T41" s="161">
        <v>0</v>
      </c>
      <c r="U41" s="133">
        <v>0</v>
      </c>
      <c r="V41" s="133">
        <v>0</v>
      </c>
      <c r="W41" s="40">
        <f>+IF($D43="Porcentaje",IF(AND(T41&lt;&gt;"",U41="",V41=""),T41,IF(AND(T41&lt;&gt;"",U41&lt;&gt;"",V41=""),U41,IF(AND(T41&lt;&gt;"",U41&lt;&gt;"",V41&lt;&gt;""),V41,0))),SUM(T41:V41))</f>
        <v>0</v>
      </c>
      <c r="X41" s="133">
        <v>0.4</v>
      </c>
      <c r="Y41" s="133">
        <v>0</v>
      </c>
      <c r="Z41" s="133">
        <v>0</v>
      </c>
      <c r="AA41" s="40">
        <f>+IF($D43="Porcentaje",IF(AND(X41&lt;&gt;"",Y41="",Z41=""),X41,IF(AND(X41&lt;&gt;"",Y41&lt;&gt;"",Z41=""),Y41,IF(AND(X41&lt;&gt;"",Y41&lt;&gt;"",Z41&lt;&gt;""),Z41,0))),SUM(X41:Z41))</f>
        <v>0.4</v>
      </c>
      <c r="AB41" s="133">
        <v>0.6</v>
      </c>
      <c r="AC41" s="133">
        <v>0</v>
      </c>
      <c r="AD41" s="133">
        <v>0</v>
      </c>
      <c r="AE41" s="40">
        <f t="shared" si="26"/>
        <v>0.6</v>
      </c>
      <c r="AF41" s="133">
        <v>0</v>
      </c>
      <c r="AG41" s="133">
        <v>0</v>
      </c>
      <c r="AH41" s="133">
        <v>0</v>
      </c>
      <c r="AI41" s="40">
        <f>+IF($D43="Porcentaje",IF(AND(AF41&lt;&gt;"",AG41="",AH41=""),AF41,IF(AND(AF41&lt;&gt;"",AG41&lt;&gt;"",AH41=""),AG41,IF(AND(AF41&lt;&gt;"",AG41&lt;&gt;"",AH41&lt;&gt;""),AH41,0))),SUM(AF41:AH41))</f>
        <v>0</v>
      </c>
      <c r="AJ41" s="40">
        <v>1</v>
      </c>
    </row>
    <row r="42" spans="1:36" ht="15.75" x14ac:dyDescent="0.2">
      <c r="E42" s="57"/>
      <c r="H42" s="57"/>
      <c r="I42" s="57"/>
      <c r="J42" s="57"/>
      <c r="K42" s="162"/>
      <c r="L42" s="163"/>
      <c r="T42" s="57"/>
      <c r="U42" s="57"/>
      <c r="V42" s="57"/>
      <c r="W42" s="57"/>
      <c r="X42" s="57"/>
      <c r="Y42" s="57"/>
      <c r="Z42" s="57"/>
      <c r="AA42" s="57"/>
      <c r="AB42" s="57"/>
      <c r="AC42" s="57"/>
      <c r="AD42" s="57"/>
      <c r="AE42" s="57"/>
      <c r="AF42" s="57"/>
      <c r="AG42" s="57"/>
      <c r="AH42" s="57"/>
      <c r="AI42" s="57"/>
      <c r="AJ42" s="57"/>
    </row>
    <row r="43" spans="1:36" x14ac:dyDescent="0.2">
      <c r="E43" s="57"/>
      <c r="H43" s="57"/>
      <c r="I43" s="57"/>
      <c r="J43" s="57"/>
      <c r="K43" s="57"/>
      <c r="L43" s="57"/>
      <c r="T43" s="57"/>
      <c r="U43" s="57"/>
      <c r="V43" s="57"/>
      <c r="W43" s="57"/>
      <c r="X43" s="57"/>
      <c r="Y43" s="57"/>
      <c r="Z43" s="57"/>
      <c r="AA43" s="57"/>
      <c r="AB43" s="57"/>
      <c r="AC43" s="57"/>
      <c r="AD43" s="57"/>
      <c r="AE43" s="57"/>
      <c r="AF43" s="57"/>
      <c r="AG43" s="57"/>
      <c r="AH43" s="57"/>
      <c r="AI43" s="57"/>
      <c r="AJ43" s="57"/>
    </row>
    <row r="44" spans="1:36" x14ac:dyDescent="0.2">
      <c r="E44" s="57"/>
      <c r="H44" s="57"/>
      <c r="I44" s="57"/>
      <c r="J44" s="57"/>
      <c r="K44" s="57"/>
      <c r="L44" s="57"/>
    </row>
  </sheetData>
  <mergeCells count="61">
    <mergeCell ref="P13:P14"/>
    <mergeCell ref="R13:S13"/>
    <mergeCell ref="A9:P10"/>
    <mergeCell ref="A11:P12"/>
    <mergeCell ref="R11:AJ12"/>
    <mergeCell ref="A13:A14"/>
    <mergeCell ref="B13:F13"/>
    <mergeCell ref="AF13:AI13"/>
    <mergeCell ref="AJ13:AJ14"/>
    <mergeCell ref="T13:W13"/>
    <mergeCell ref="G13:G14"/>
    <mergeCell ref="H13:K13"/>
    <mergeCell ref="L13:L14"/>
    <mergeCell ref="M13:M14"/>
    <mergeCell ref="N13:N14"/>
    <mergeCell ref="X13:AA13"/>
    <mergeCell ref="A8:P8"/>
    <mergeCell ref="A5:P5"/>
    <mergeCell ref="A6:E6"/>
    <mergeCell ref="F6:J6"/>
    <mergeCell ref="K6:P6"/>
    <mergeCell ref="A7:P7"/>
    <mergeCell ref="R25:R26"/>
    <mergeCell ref="A15:A18"/>
    <mergeCell ref="B15:B18"/>
    <mergeCell ref="L15:L18"/>
    <mergeCell ref="R15:R16"/>
    <mergeCell ref="A19:A20"/>
    <mergeCell ref="A21:A26"/>
    <mergeCell ref="AB13:AE13"/>
    <mergeCell ref="O13:O14"/>
    <mergeCell ref="R27:R28"/>
    <mergeCell ref="B29:B30"/>
    <mergeCell ref="L29:L30"/>
    <mergeCell ref="B19:B20"/>
    <mergeCell ref="L19:L20"/>
    <mergeCell ref="R19:R20"/>
    <mergeCell ref="B21:B22"/>
    <mergeCell ref="L21:L22"/>
    <mergeCell ref="R21:R22"/>
    <mergeCell ref="B23:B24"/>
    <mergeCell ref="L23:L24"/>
    <mergeCell ref="R23:R24"/>
    <mergeCell ref="B25:B26"/>
    <mergeCell ref="L25:L26"/>
    <mergeCell ref="B40:B41"/>
    <mergeCell ref="L40:L41"/>
    <mergeCell ref="R40:R41"/>
    <mergeCell ref="R29:R30"/>
    <mergeCell ref="A31:A41"/>
    <mergeCell ref="B31:B37"/>
    <mergeCell ref="L31:L37"/>
    <mergeCell ref="R31:R32"/>
    <mergeCell ref="R34:R35"/>
    <mergeCell ref="R36:R37"/>
    <mergeCell ref="B38:B39"/>
    <mergeCell ref="L38:L39"/>
    <mergeCell ref="R38:R39"/>
    <mergeCell ref="A27:A30"/>
    <mergeCell ref="B27:B28"/>
    <mergeCell ref="L27:L28"/>
  </mergeCells>
  <dataValidations count="2">
    <dataValidation type="list" allowBlank="1" showInputMessage="1" showErrorMessage="1" sqref="F15:F41" xr:uid="{5C4DA9AF-5B52-496A-B1AD-FD81F08B9C5E}">
      <formula1>"A,B,C"</formula1>
    </dataValidation>
    <dataValidation type="list" allowBlank="1" showInputMessage="1" showErrorMessage="1" sqref="D15:D41" xr:uid="{9FEC03B5-463B-452A-960F-9843DCA2EB6D}">
      <formula1>"Unidad,Porcentaje,Monetario"</formula1>
    </dataValidation>
  </dataValidations>
  <pageMargins left="0.7" right="7.9899999999999999E-2" top="0.26379999999999998" bottom="0.27360000000000001" header="0.37009999999999998" footer="0.37990000000000002"/>
  <pageSetup paperSize="5"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F7279-6146-49FF-B28F-144112865180}">
  <sheetPr codeName="Hoja27">
    <pageSetUpPr fitToPage="1"/>
  </sheetPr>
  <dimension ref="A1:AMJ29"/>
  <sheetViews>
    <sheetView showGridLines="0" zoomScale="70" zoomScaleNormal="70" zoomScaleSheetLayoutView="20" workbookViewId="0"/>
  </sheetViews>
  <sheetFormatPr baseColWidth="10" defaultColWidth="12.5703125" defaultRowHeight="15" x14ac:dyDescent="0.2"/>
  <cols>
    <col min="1" max="1" width="29.28515625" style="166" customWidth="1"/>
    <col min="2" max="2" width="40.42578125" style="166" customWidth="1"/>
    <col min="3" max="4" width="29.28515625" style="166" customWidth="1"/>
    <col min="5" max="6" width="22" style="166" customWidth="1"/>
    <col min="7" max="7" width="45.5703125" style="166" customWidth="1"/>
    <col min="8" max="11" width="17.85546875" style="166" customWidth="1"/>
    <col min="12" max="12" width="30.85546875" style="166" bestFit="1" customWidth="1"/>
    <col min="13" max="13" width="25.28515625" style="166" customWidth="1"/>
    <col min="14" max="14" width="31.140625" style="166" customWidth="1"/>
    <col min="15" max="16" width="36.28515625" style="166" customWidth="1"/>
    <col min="17" max="17" width="12.140625" style="165" customWidth="1"/>
    <col min="18" max="18" width="27.28515625" style="166" customWidth="1"/>
    <col min="19" max="19" width="28.5703125" style="166" customWidth="1"/>
    <col min="20" max="29" width="13.5703125" style="166" customWidth="1"/>
    <col min="30" max="30" width="14.140625" style="166" customWidth="1"/>
    <col min="31" max="31" width="15.7109375" style="166" customWidth="1"/>
    <col min="32" max="33" width="13.5703125" style="166" customWidth="1"/>
    <col min="34" max="34" width="15.7109375" style="166" customWidth="1"/>
    <col min="35" max="37" width="13.5703125" style="166" customWidth="1"/>
    <col min="38" max="1024" width="12.140625" style="166" customWidth="1"/>
    <col min="1025" max="1025" width="12.5703125" style="165" customWidth="1"/>
    <col min="1026" max="16384" width="12.5703125" style="165"/>
  </cols>
  <sheetData>
    <row r="1" spans="1:1024" ht="26.25" customHeight="1" x14ac:dyDescent="0.2">
      <c r="A1" s="164"/>
      <c r="B1" s="164"/>
      <c r="C1" s="164"/>
      <c r="D1" s="164"/>
      <c r="E1" s="164"/>
      <c r="F1" s="164"/>
      <c r="G1" s="164"/>
      <c r="H1" s="164"/>
      <c r="I1" s="164"/>
      <c r="J1" s="164"/>
      <c r="K1" s="164"/>
      <c r="L1" s="164"/>
      <c r="M1" s="164"/>
      <c r="N1" s="164"/>
      <c r="O1" s="164"/>
      <c r="P1" s="164"/>
    </row>
    <row r="2" spans="1:1024" ht="28.5" customHeight="1" x14ac:dyDescent="0.2">
      <c r="A2" s="164"/>
      <c r="B2" s="164"/>
      <c r="C2" s="164"/>
      <c r="D2" s="164"/>
      <c r="E2" s="164"/>
      <c r="F2" s="164"/>
      <c r="G2" s="164"/>
      <c r="H2" s="164"/>
      <c r="I2" s="164"/>
      <c r="J2" s="164"/>
      <c r="K2" s="164"/>
      <c r="L2" s="164"/>
      <c r="M2" s="164"/>
      <c r="N2" s="164"/>
      <c r="O2" s="164"/>
      <c r="P2" s="164"/>
    </row>
    <row r="3" spans="1:1024" ht="15.75" x14ac:dyDescent="0.2">
      <c r="A3" s="164"/>
      <c r="B3" s="164"/>
      <c r="C3" s="164"/>
      <c r="D3" s="164"/>
      <c r="E3" s="164"/>
      <c r="F3" s="164"/>
      <c r="G3" s="164"/>
      <c r="H3" s="164"/>
      <c r="I3" s="164"/>
      <c r="J3" s="164"/>
      <c r="K3" s="164"/>
      <c r="L3" s="164"/>
      <c r="M3" s="164"/>
      <c r="N3" s="164"/>
      <c r="O3" s="164"/>
      <c r="P3" s="164"/>
    </row>
    <row r="4" spans="1:1024" ht="48.75" customHeight="1" thickBot="1" x14ac:dyDescent="0.25">
      <c r="A4" s="164"/>
      <c r="B4" s="164"/>
      <c r="C4" s="164"/>
      <c r="D4" s="164"/>
      <c r="E4" s="164"/>
      <c r="F4" s="164"/>
      <c r="G4" s="164"/>
      <c r="H4" s="164"/>
      <c r="I4" s="164"/>
      <c r="J4" s="164"/>
      <c r="K4" s="164"/>
      <c r="L4" s="164"/>
      <c r="M4" s="164"/>
      <c r="N4" s="164"/>
      <c r="O4" s="164"/>
      <c r="P4" s="164"/>
    </row>
    <row r="5" spans="1:1024" s="167" customFormat="1" ht="27" thickBot="1" x14ac:dyDescent="0.25">
      <c r="A5" s="627" t="s">
        <v>32</v>
      </c>
      <c r="B5" s="628"/>
      <c r="C5" s="628"/>
      <c r="D5" s="628"/>
      <c r="E5" s="629"/>
      <c r="F5" s="628"/>
      <c r="G5" s="628"/>
      <c r="H5" s="629"/>
      <c r="I5" s="629"/>
      <c r="J5" s="629"/>
      <c r="K5" s="629"/>
      <c r="L5" s="629"/>
      <c r="M5" s="628"/>
      <c r="N5" s="628"/>
      <c r="O5" s="628"/>
      <c r="P5" s="630"/>
      <c r="Q5" s="165"/>
    </row>
    <row r="6" spans="1:1024" s="167" customFormat="1" ht="134.25" customHeight="1" thickBot="1" x14ac:dyDescent="0.25">
      <c r="A6" s="631" t="s">
        <v>33</v>
      </c>
      <c r="B6" s="631"/>
      <c r="C6" s="631"/>
      <c r="D6" s="631"/>
      <c r="E6" s="632"/>
      <c r="F6" s="631" t="s">
        <v>34</v>
      </c>
      <c r="G6" s="631"/>
      <c r="H6" s="632"/>
      <c r="I6" s="632"/>
      <c r="J6" s="632"/>
      <c r="K6" s="633" t="s">
        <v>35</v>
      </c>
      <c r="L6" s="634"/>
      <c r="M6" s="635"/>
      <c r="N6" s="635"/>
      <c r="O6" s="635"/>
      <c r="P6" s="636"/>
      <c r="Q6" s="165"/>
    </row>
    <row r="7" spans="1:1024" ht="27" thickBot="1" x14ac:dyDescent="0.25">
      <c r="A7" s="637" t="s">
        <v>36</v>
      </c>
      <c r="B7" s="638"/>
      <c r="C7" s="638"/>
      <c r="D7" s="638"/>
      <c r="E7" s="639"/>
      <c r="F7" s="638"/>
      <c r="G7" s="638"/>
      <c r="H7" s="639"/>
      <c r="I7" s="639"/>
      <c r="J7" s="639"/>
      <c r="K7" s="639"/>
      <c r="L7" s="639"/>
      <c r="M7" s="638"/>
      <c r="N7" s="638"/>
      <c r="O7" s="638"/>
      <c r="P7" s="640"/>
    </row>
    <row r="8" spans="1:1024" s="168" customFormat="1" ht="23.25" customHeight="1" x14ac:dyDescent="0.2">
      <c r="A8" s="623" t="s">
        <v>522</v>
      </c>
      <c r="B8" s="624"/>
      <c r="C8" s="624"/>
      <c r="D8" s="624"/>
      <c r="E8" s="625"/>
      <c r="F8" s="624"/>
      <c r="G8" s="624"/>
      <c r="H8" s="625"/>
      <c r="I8" s="625"/>
      <c r="J8" s="625"/>
      <c r="K8" s="625"/>
      <c r="L8" s="625"/>
      <c r="M8" s="624"/>
      <c r="N8" s="624"/>
      <c r="O8" s="624"/>
      <c r="P8" s="626"/>
      <c r="Q8" s="165"/>
    </row>
    <row r="9" spans="1:1024" s="168" customFormat="1" ht="20.100000000000001" customHeight="1" x14ac:dyDescent="0.2">
      <c r="A9" s="603" t="s">
        <v>38</v>
      </c>
      <c r="B9" s="604"/>
      <c r="C9" s="604"/>
      <c r="D9" s="604"/>
      <c r="E9" s="605"/>
      <c r="F9" s="604"/>
      <c r="G9" s="604"/>
      <c r="H9" s="605"/>
      <c r="I9" s="605"/>
      <c r="J9" s="605"/>
      <c r="K9" s="605"/>
      <c r="L9" s="605"/>
      <c r="M9" s="604"/>
      <c r="N9" s="604"/>
      <c r="O9" s="604"/>
      <c r="P9" s="606"/>
      <c r="Q9" s="165"/>
    </row>
    <row r="10" spans="1:1024" s="168" customFormat="1" ht="20.100000000000001" customHeight="1" thickBot="1" x14ac:dyDescent="0.25">
      <c r="A10" s="603"/>
      <c r="B10" s="604"/>
      <c r="C10" s="604"/>
      <c r="D10" s="604"/>
      <c r="E10" s="605"/>
      <c r="F10" s="604"/>
      <c r="G10" s="604"/>
      <c r="H10" s="605"/>
      <c r="I10" s="605"/>
      <c r="J10" s="605"/>
      <c r="K10" s="605"/>
      <c r="L10" s="605"/>
      <c r="M10" s="604"/>
      <c r="N10" s="604"/>
      <c r="O10" s="604"/>
      <c r="P10" s="606"/>
      <c r="Q10" s="165"/>
    </row>
    <row r="11" spans="1:1024" s="168" customFormat="1" ht="14.45" customHeight="1" x14ac:dyDescent="0.2">
      <c r="A11" s="603" t="s">
        <v>39</v>
      </c>
      <c r="B11" s="604"/>
      <c r="C11" s="604"/>
      <c r="D11" s="604"/>
      <c r="E11" s="605"/>
      <c r="F11" s="604"/>
      <c r="G11" s="604"/>
      <c r="H11" s="605"/>
      <c r="I11" s="605"/>
      <c r="J11" s="605"/>
      <c r="K11" s="605"/>
      <c r="L11" s="605"/>
      <c r="M11" s="604"/>
      <c r="N11" s="604"/>
      <c r="O11" s="604"/>
      <c r="P11" s="606"/>
      <c r="Q11" s="165"/>
      <c r="R11" s="611" t="s">
        <v>40</v>
      </c>
      <c r="S11" s="612"/>
      <c r="T11" s="613"/>
      <c r="U11" s="613"/>
      <c r="V11" s="613"/>
      <c r="W11" s="613"/>
      <c r="X11" s="613"/>
      <c r="Y11" s="613"/>
      <c r="Z11" s="613"/>
      <c r="AA11" s="613"/>
      <c r="AB11" s="613"/>
      <c r="AC11" s="613"/>
      <c r="AD11" s="613"/>
      <c r="AE11" s="613"/>
      <c r="AF11" s="613"/>
      <c r="AG11" s="613"/>
      <c r="AH11" s="613"/>
      <c r="AI11" s="613"/>
      <c r="AJ11" s="614"/>
      <c r="AK11" s="169"/>
    </row>
    <row r="12" spans="1:1024" s="168" customFormat="1" ht="15" customHeight="1" thickBot="1" x14ac:dyDescent="0.25">
      <c r="A12" s="607"/>
      <c r="B12" s="608"/>
      <c r="C12" s="608"/>
      <c r="D12" s="608"/>
      <c r="E12" s="609"/>
      <c r="F12" s="608"/>
      <c r="G12" s="608"/>
      <c r="H12" s="609"/>
      <c r="I12" s="609"/>
      <c r="J12" s="609"/>
      <c r="K12" s="609"/>
      <c r="L12" s="609"/>
      <c r="M12" s="608"/>
      <c r="N12" s="608"/>
      <c r="O12" s="608"/>
      <c r="P12" s="610"/>
      <c r="Q12" s="165"/>
      <c r="R12" s="615"/>
      <c r="S12" s="616"/>
      <c r="T12" s="617"/>
      <c r="U12" s="617"/>
      <c r="V12" s="617"/>
      <c r="W12" s="617"/>
      <c r="X12" s="617"/>
      <c r="Y12" s="617"/>
      <c r="Z12" s="617"/>
      <c r="AA12" s="617"/>
      <c r="AB12" s="617"/>
      <c r="AC12" s="617"/>
      <c r="AD12" s="617"/>
      <c r="AE12" s="617"/>
      <c r="AF12" s="617"/>
      <c r="AG12" s="617"/>
      <c r="AH12" s="617"/>
      <c r="AI12" s="617"/>
      <c r="AJ12" s="618"/>
      <c r="AK12" s="169"/>
    </row>
    <row r="13" spans="1:1024" ht="16.5" thickBot="1" x14ac:dyDescent="0.25">
      <c r="A13" s="598" t="s">
        <v>41</v>
      </c>
      <c r="B13" s="598" t="s">
        <v>42</v>
      </c>
      <c r="C13" s="598"/>
      <c r="D13" s="598"/>
      <c r="E13" s="619"/>
      <c r="F13" s="598"/>
      <c r="G13" s="598" t="s">
        <v>43</v>
      </c>
      <c r="H13" s="619" t="s">
        <v>44</v>
      </c>
      <c r="I13" s="619"/>
      <c r="J13" s="619"/>
      <c r="K13" s="619"/>
      <c r="L13" s="620" t="s">
        <v>45</v>
      </c>
      <c r="M13" s="598" t="s">
        <v>46</v>
      </c>
      <c r="N13" s="598" t="s">
        <v>47</v>
      </c>
      <c r="O13" s="598" t="s">
        <v>48</v>
      </c>
      <c r="P13" s="599" t="s">
        <v>49</v>
      </c>
      <c r="Q13" s="170"/>
      <c r="R13" s="601" t="s">
        <v>42</v>
      </c>
      <c r="S13" s="601"/>
      <c r="T13" s="602" t="s">
        <v>50</v>
      </c>
      <c r="U13" s="602"/>
      <c r="V13" s="602"/>
      <c r="W13" s="602"/>
      <c r="X13" s="602" t="s">
        <v>51</v>
      </c>
      <c r="Y13" s="602"/>
      <c r="Z13" s="602"/>
      <c r="AA13" s="602"/>
      <c r="AB13" s="602" t="s">
        <v>52</v>
      </c>
      <c r="AC13" s="602"/>
      <c r="AD13" s="602"/>
      <c r="AE13" s="602"/>
      <c r="AF13" s="602" t="s">
        <v>53</v>
      </c>
      <c r="AG13" s="602"/>
      <c r="AH13" s="602"/>
      <c r="AI13" s="602"/>
      <c r="AJ13" s="622" t="s">
        <v>54</v>
      </c>
      <c r="AK13" s="164"/>
      <c r="AL13" s="164"/>
      <c r="AM13" s="164"/>
      <c r="AN13" s="164"/>
      <c r="AO13" s="164"/>
      <c r="AP13" s="164"/>
      <c r="AQ13" s="164"/>
      <c r="AR13" s="164"/>
      <c r="AS13" s="164"/>
      <c r="AT13" s="164"/>
      <c r="AU13" s="164"/>
      <c r="AMJ13" s="165"/>
    </row>
    <row r="14" spans="1:1024" s="168" customFormat="1" ht="32.25" thickBot="1" x14ac:dyDescent="0.25">
      <c r="A14" s="599"/>
      <c r="B14" s="173" t="s">
        <v>55</v>
      </c>
      <c r="C14" s="173" t="s">
        <v>56</v>
      </c>
      <c r="D14" s="173" t="s">
        <v>57</v>
      </c>
      <c r="E14" s="174" t="s">
        <v>58</v>
      </c>
      <c r="F14" s="173" t="s">
        <v>59</v>
      </c>
      <c r="G14" s="599"/>
      <c r="H14" s="174" t="s">
        <v>60</v>
      </c>
      <c r="I14" s="174" t="s">
        <v>61</v>
      </c>
      <c r="J14" s="174" t="s">
        <v>62</v>
      </c>
      <c r="K14" s="174" t="s">
        <v>63</v>
      </c>
      <c r="L14" s="621"/>
      <c r="M14" s="599"/>
      <c r="N14" s="599"/>
      <c r="O14" s="599"/>
      <c r="P14" s="600"/>
      <c r="Q14" s="170"/>
      <c r="R14" s="171" t="s">
        <v>55</v>
      </c>
      <c r="S14" s="171" t="s">
        <v>56</v>
      </c>
      <c r="T14" s="175" t="s">
        <v>64</v>
      </c>
      <c r="U14" s="175" t="s">
        <v>65</v>
      </c>
      <c r="V14" s="175" t="s">
        <v>66</v>
      </c>
      <c r="W14" s="172" t="s">
        <v>67</v>
      </c>
      <c r="X14" s="175" t="s">
        <v>68</v>
      </c>
      <c r="Y14" s="175" t="s">
        <v>69</v>
      </c>
      <c r="Z14" s="175" t="s">
        <v>70</v>
      </c>
      <c r="AA14" s="172" t="s">
        <v>71</v>
      </c>
      <c r="AB14" s="175" t="s">
        <v>72</v>
      </c>
      <c r="AC14" s="175" t="s">
        <v>73</v>
      </c>
      <c r="AD14" s="175" t="s">
        <v>74</v>
      </c>
      <c r="AE14" s="172" t="s">
        <v>75</v>
      </c>
      <c r="AF14" s="175" t="s">
        <v>76</v>
      </c>
      <c r="AG14" s="175" t="s">
        <v>77</v>
      </c>
      <c r="AH14" s="175" t="s">
        <v>78</v>
      </c>
      <c r="AI14" s="172" t="s">
        <v>79</v>
      </c>
      <c r="AJ14" s="622"/>
      <c r="AK14" s="176"/>
      <c r="AL14" s="176"/>
      <c r="AM14" s="176"/>
      <c r="AN14" s="176"/>
      <c r="AO14" s="176"/>
      <c r="AP14" s="176"/>
      <c r="AQ14" s="176"/>
      <c r="AR14" s="176"/>
      <c r="AS14" s="176"/>
      <c r="AT14" s="176"/>
      <c r="AU14" s="176"/>
    </row>
    <row r="15" spans="1:1024" s="168" customFormat="1" ht="82.5" customHeight="1" thickBot="1" x14ac:dyDescent="0.3">
      <c r="A15" s="595" t="s">
        <v>523</v>
      </c>
      <c r="B15" s="177" t="s">
        <v>524</v>
      </c>
      <c r="C15" s="177" t="s">
        <v>525</v>
      </c>
      <c r="D15" s="178" t="s">
        <v>158</v>
      </c>
      <c r="E15" s="179">
        <f>+AJ15</f>
        <v>1</v>
      </c>
      <c r="F15" s="180" t="s">
        <v>84</v>
      </c>
      <c r="G15" s="181" t="s">
        <v>526</v>
      </c>
      <c r="H15" s="182">
        <f>+W15</f>
        <v>1</v>
      </c>
      <c r="I15" s="182">
        <f>+AA15</f>
        <v>1</v>
      </c>
      <c r="J15" s="182">
        <f>+AE15</f>
        <v>1</v>
      </c>
      <c r="K15" s="182">
        <f>+AI15</f>
        <v>1</v>
      </c>
      <c r="L15" s="183">
        <v>1882812.3874462682</v>
      </c>
      <c r="M15" s="184" t="s">
        <v>527</v>
      </c>
      <c r="N15" s="185" t="s">
        <v>528</v>
      </c>
      <c r="O15" s="184" t="s">
        <v>529</v>
      </c>
      <c r="P15" s="186"/>
      <c r="Q15" s="187"/>
      <c r="R15" s="177" t="s">
        <v>524</v>
      </c>
      <c r="S15" s="177" t="s">
        <v>525</v>
      </c>
      <c r="T15" s="188">
        <v>1</v>
      </c>
      <c r="U15" s="188">
        <v>1</v>
      </c>
      <c r="V15" s="188">
        <v>1</v>
      </c>
      <c r="W15" s="189">
        <f>+IF($D15="Porcentaje",IF(AND(T15&lt;&gt;"",U15="",V15=""),T15,IF(AND(T15&lt;&gt;"",U15&lt;&gt;"",V15=""),U15,IF(AND(T15&lt;&gt;"",U15&lt;&gt;"",V15&lt;&gt;""),V15,0))),SUM(T15:V15))</f>
        <v>1</v>
      </c>
      <c r="X15" s="188">
        <v>1</v>
      </c>
      <c r="Y15" s="188">
        <v>1</v>
      </c>
      <c r="Z15" s="188">
        <v>1</v>
      </c>
      <c r="AA15" s="189">
        <f>+IF($D15="Porcentaje",IF(AND(X15&lt;&gt;"",Y15="",Z15=""),X15,IF(AND(X15&lt;&gt;"",Y15&lt;&gt;"",Z15=""),Y15,IF(AND(X15&lt;&gt;"",Y15&lt;&gt;"",Z15&lt;&gt;""),Z15,0))),SUM(X15:Z15))</f>
        <v>1</v>
      </c>
      <c r="AB15" s="188">
        <v>1</v>
      </c>
      <c r="AC15" s="188">
        <v>1</v>
      </c>
      <c r="AD15" s="188">
        <v>1</v>
      </c>
      <c r="AE15" s="189">
        <f>+IF($D15="Porcentaje",IF(AND(AB15&lt;&gt;"",AC15="",AD15=""),AB15,IF(AND(AB15&lt;&gt;"",AC15&lt;&gt;"",AD15=""),AC15,IF(AND(AB15&lt;&gt;"",AC15&lt;&gt;"",AD15&lt;&gt;""),AD15,0))),SUM(AB15:AD15))</f>
        <v>1</v>
      </c>
      <c r="AF15" s="188">
        <v>1</v>
      </c>
      <c r="AG15" s="188">
        <v>1</v>
      </c>
      <c r="AH15" s="188">
        <v>1</v>
      </c>
      <c r="AI15" s="189">
        <f>+IF($D15="Porcentaje",IF(AND(AF15&lt;&gt;"",AG15="",AH15=""),AF15,IF(AND(AF15&lt;&gt;"",AG15&lt;&gt;"",AH15=""),AG15,IF(AND(AF15&lt;&gt;"",AG15&lt;&gt;"",AH15&lt;&gt;""),AH15,0))),SUM(AF15:AH15))</f>
        <v>1</v>
      </c>
      <c r="AJ15" s="189">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c r="AK15" s="176"/>
      <c r="AL15" s="176"/>
      <c r="AM15" s="176"/>
      <c r="AN15" s="176"/>
      <c r="AO15" s="176"/>
      <c r="AP15" s="176"/>
      <c r="AQ15" s="176"/>
      <c r="AR15" s="176"/>
      <c r="AS15" s="176"/>
      <c r="AT15" s="176"/>
      <c r="AU15" s="176"/>
    </row>
    <row r="16" spans="1:1024" s="168" customFormat="1" ht="82.5" customHeight="1" thickBot="1" x14ac:dyDescent="0.3">
      <c r="A16" s="596"/>
      <c r="B16" s="177" t="s">
        <v>530</v>
      </c>
      <c r="C16" s="190" t="s">
        <v>525</v>
      </c>
      <c r="D16" s="191" t="s">
        <v>158</v>
      </c>
      <c r="E16" s="192">
        <f>+AJ16</f>
        <v>1</v>
      </c>
      <c r="F16" s="193" t="s">
        <v>84</v>
      </c>
      <c r="G16" s="190" t="s">
        <v>531</v>
      </c>
      <c r="H16" s="182">
        <f>+W16</f>
        <v>1</v>
      </c>
      <c r="I16" s="182">
        <f>+AA16</f>
        <v>1</v>
      </c>
      <c r="J16" s="182">
        <f>+AE16</f>
        <v>1</v>
      </c>
      <c r="K16" s="182">
        <f>+AI16</f>
        <v>1</v>
      </c>
      <c r="L16" s="183">
        <v>908590.46287663793</v>
      </c>
      <c r="M16" s="184" t="s">
        <v>527</v>
      </c>
      <c r="N16" s="185" t="s">
        <v>532</v>
      </c>
      <c r="O16" s="184" t="s">
        <v>529</v>
      </c>
      <c r="P16" s="186"/>
      <c r="Q16" s="187"/>
      <c r="R16" s="177" t="s">
        <v>530</v>
      </c>
      <c r="S16" s="190" t="s">
        <v>525</v>
      </c>
      <c r="T16" s="194">
        <v>1</v>
      </c>
      <c r="U16" s="188">
        <v>1</v>
      </c>
      <c r="V16" s="188">
        <v>1</v>
      </c>
      <c r="W16" s="189">
        <f>+IF($D16="Porcentaje",IF(AND(T16&lt;&gt;"",U16="",V16=""),T16,IF(AND(T16&lt;&gt;"",U16&lt;&gt;"",V16=""),U16,IF(AND(T16&lt;&gt;"",U16&lt;&gt;"",V16&lt;&gt;""),V16,0))),SUM(T16:V16))</f>
        <v>1</v>
      </c>
      <c r="X16" s="188">
        <v>1</v>
      </c>
      <c r="Y16" s="188">
        <v>1</v>
      </c>
      <c r="Z16" s="188">
        <v>1</v>
      </c>
      <c r="AA16" s="189">
        <f>+IF($D16="Porcentaje",IF(AND(X16&lt;&gt;"",Y16="",Z16=""),X16,IF(AND(X16&lt;&gt;"",Y16&lt;&gt;"",Z16=""),Y16,IF(AND(X16&lt;&gt;"",Y16&lt;&gt;"",Z16&lt;&gt;""),Z16,0))),SUM(X16:Z16))</f>
        <v>1</v>
      </c>
      <c r="AB16" s="188">
        <v>1</v>
      </c>
      <c r="AC16" s="188">
        <v>1</v>
      </c>
      <c r="AD16" s="188">
        <v>1</v>
      </c>
      <c r="AE16" s="189">
        <f>+IF($D16="Porcentaje",IF(AND(AB16&lt;&gt;"",AC16="",AD16=""),AB16,IF(AND(AB16&lt;&gt;"",AC16&lt;&gt;"",AD16=""),AC16,IF(AND(AB16&lt;&gt;"",AC16&lt;&gt;"",AD16&lt;&gt;""),AD16,0))),SUM(AB16:AD16))</f>
        <v>1</v>
      </c>
      <c r="AF16" s="188">
        <v>1</v>
      </c>
      <c r="AG16" s="188">
        <v>1</v>
      </c>
      <c r="AH16" s="188">
        <v>1</v>
      </c>
      <c r="AI16" s="189">
        <f>+IF($D16="Porcentaje",IF(AND(AF16&lt;&gt;"",AG16="",AH16=""),AF16,IF(AND(AF16&lt;&gt;"",AG16&lt;&gt;"",AH16=""),AG16,IF(AND(AF16&lt;&gt;"",AG16&lt;&gt;"",AH16&lt;&gt;""),AH16,0))),SUM(AF16:AH16))</f>
        <v>1</v>
      </c>
      <c r="AJ16" s="189">
        <f>+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v>
      </c>
      <c r="AK16" s="176"/>
      <c r="AL16" s="176"/>
      <c r="AM16" s="176"/>
      <c r="AN16" s="176"/>
      <c r="AO16" s="176"/>
      <c r="AP16" s="176"/>
      <c r="AQ16" s="176"/>
      <c r="AR16" s="176"/>
      <c r="AS16" s="176"/>
      <c r="AT16" s="176"/>
      <c r="AU16" s="176"/>
    </row>
    <row r="17" spans="1:36" ht="102.75" customHeight="1" thickBot="1" x14ac:dyDescent="0.3">
      <c r="A17" s="596"/>
      <c r="B17" s="177" t="s">
        <v>533</v>
      </c>
      <c r="C17" s="181" t="s">
        <v>534</v>
      </c>
      <c r="D17" s="178" t="s">
        <v>158</v>
      </c>
      <c r="E17" s="179">
        <f t="shared" ref="E17:E20" si="0">+AJ17</f>
        <v>1</v>
      </c>
      <c r="F17" s="180" t="s">
        <v>84</v>
      </c>
      <c r="G17" s="181" t="s">
        <v>535</v>
      </c>
      <c r="H17" s="182">
        <f t="shared" ref="H17:H20" si="1">+W17</f>
        <v>1</v>
      </c>
      <c r="I17" s="182">
        <f t="shared" ref="I17:I20" si="2">+AA17</f>
        <v>1</v>
      </c>
      <c r="J17" s="182">
        <f t="shared" ref="J17:J20" si="3">+AE17</f>
        <v>1</v>
      </c>
      <c r="K17" s="182">
        <f t="shared" ref="K17:K20" si="4">+AI17</f>
        <v>1</v>
      </c>
      <c r="L17" s="183">
        <v>4156817.9239960331</v>
      </c>
      <c r="M17" s="184" t="s">
        <v>536</v>
      </c>
      <c r="N17" s="185" t="s">
        <v>537</v>
      </c>
      <c r="O17" s="184" t="s">
        <v>538</v>
      </c>
      <c r="P17" s="186"/>
      <c r="Q17" s="187"/>
      <c r="R17" s="177" t="s">
        <v>533</v>
      </c>
      <c r="S17" s="181" t="s">
        <v>534</v>
      </c>
      <c r="T17" s="188">
        <v>1</v>
      </c>
      <c r="U17" s="188">
        <v>1</v>
      </c>
      <c r="V17" s="188">
        <v>1</v>
      </c>
      <c r="W17" s="189">
        <f t="shared" ref="W17:W19" si="5">+IF($D17="Porcentaje",IF(AND(T17&lt;&gt;"",U17="",V17=""),T17,IF(AND(T17&lt;&gt;"",U17&lt;&gt;"",V17=""),U17,IF(AND(T17&lt;&gt;"",U17&lt;&gt;"",V17&lt;&gt;""),V17,0))),SUM(T17:V17))</f>
        <v>1</v>
      </c>
      <c r="X17" s="188">
        <v>1</v>
      </c>
      <c r="Y17" s="188">
        <v>1</v>
      </c>
      <c r="Z17" s="188">
        <v>1</v>
      </c>
      <c r="AA17" s="189">
        <f t="shared" ref="AA17:AA20" si="6">+IF($D17="Porcentaje",IF(AND(X17&lt;&gt;"",Y17="",Z17=""),X17,IF(AND(X17&lt;&gt;"",Y17&lt;&gt;"",Z17=""),Y17,IF(AND(X17&lt;&gt;"",Y17&lt;&gt;"",Z17&lt;&gt;""),Z17,0))),SUM(X17:Z17))</f>
        <v>1</v>
      </c>
      <c r="AB17" s="188">
        <v>1</v>
      </c>
      <c r="AC17" s="188">
        <v>1</v>
      </c>
      <c r="AD17" s="188">
        <v>1</v>
      </c>
      <c r="AE17" s="189">
        <f t="shared" ref="AE17:AE20" si="7">+IF($D17="Porcentaje",IF(AND(AB17&lt;&gt;"",AC17="",AD17=""),AB17,IF(AND(AB17&lt;&gt;"",AC17&lt;&gt;"",AD17=""),AC17,IF(AND(AB17&lt;&gt;"",AC17&lt;&gt;"",AD17&lt;&gt;""),AD17,0))),SUM(AB17:AD17))</f>
        <v>1</v>
      </c>
      <c r="AF17" s="188">
        <v>1</v>
      </c>
      <c r="AG17" s="188">
        <v>1</v>
      </c>
      <c r="AH17" s="188">
        <v>1</v>
      </c>
      <c r="AI17" s="189">
        <f t="shared" ref="AI17:AI20" si="8">+IF($D17="Porcentaje",IF(AND(AF17&lt;&gt;"",AG17="",AH17=""),AF17,IF(AND(AF17&lt;&gt;"",AG17&lt;&gt;"",AH17=""),AG17,IF(AND(AF17&lt;&gt;"",AG17&lt;&gt;"",AH17&lt;&gt;""),AH17,0))),SUM(AF17:AH17))</f>
        <v>1</v>
      </c>
      <c r="AJ17" s="189">
        <f t="shared" ref="AJ17:AJ20" si="9">+IFERROR(IF(D17="Porcentaje",IF(AND(COUNT(T17:V17)&gt;=0,COUNT(X17:Z17)=0,COUNT(AB17:AD17)=0,COUNT(AF17:AH17)=0),W17,IF(AND(COUNT(T17:V17)&gt;=1,COUNT(X17:Z17)&gt;=1,COUNT(AB17:AD17)=0,COUNT(AF17:AH17)=0),AA17,IF(AND(COUNT(T17:V17)&gt;=1,COUNT(X17:Z17)&gt;=1,COUNT(AB17:AD17)&gt;=1,COUNT(AF17:AH17)=0),AE17,IF(AND(COUNT(T17:V17)&gt;=1,COUNT(X17:Z17)&gt;=1,COUNT(AB17:AD17)&gt;=1,COUNT(AF17:AH17)&gt;=1),AI17,"-")))),SUM(W17,AA17,AE17,AI17)),"-")</f>
        <v>1</v>
      </c>
    </row>
    <row r="18" spans="1:36" ht="64.5" customHeight="1" thickBot="1" x14ac:dyDescent="0.3">
      <c r="A18" s="596"/>
      <c r="B18" s="177" t="s">
        <v>539</v>
      </c>
      <c r="C18" s="181" t="s">
        <v>540</v>
      </c>
      <c r="D18" s="178" t="s">
        <v>83</v>
      </c>
      <c r="E18" s="195">
        <v>2</v>
      </c>
      <c r="F18" s="196" t="s">
        <v>84</v>
      </c>
      <c r="G18" s="181" t="s">
        <v>541</v>
      </c>
      <c r="H18" s="197">
        <f t="shared" si="1"/>
        <v>0</v>
      </c>
      <c r="I18" s="197">
        <f t="shared" si="2"/>
        <v>1</v>
      </c>
      <c r="J18" s="197">
        <f t="shared" si="3"/>
        <v>0</v>
      </c>
      <c r="K18" s="197">
        <f t="shared" si="4"/>
        <v>1</v>
      </c>
      <c r="L18" s="183">
        <v>526858.57483963587</v>
      </c>
      <c r="M18" s="184" t="s">
        <v>542</v>
      </c>
      <c r="N18" s="178" t="s">
        <v>115</v>
      </c>
      <c r="O18" s="184" t="s">
        <v>543</v>
      </c>
      <c r="P18" s="186"/>
      <c r="Q18" s="187"/>
      <c r="R18" s="177" t="s">
        <v>539</v>
      </c>
      <c r="S18" s="181" t="s">
        <v>540</v>
      </c>
      <c r="T18" s="198">
        <v>0</v>
      </c>
      <c r="U18" s="198">
        <v>0</v>
      </c>
      <c r="V18" s="198">
        <v>0</v>
      </c>
      <c r="W18" s="199">
        <v>0</v>
      </c>
      <c r="X18" s="198">
        <v>1</v>
      </c>
      <c r="Y18" s="198">
        <v>0</v>
      </c>
      <c r="Z18" s="198">
        <v>0</v>
      </c>
      <c r="AA18" s="199">
        <f t="shared" si="6"/>
        <v>1</v>
      </c>
      <c r="AB18" s="198">
        <v>0</v>
      </c>
      <c r="AC18" s="198">
        <v>0</v>
      </c>
      <c r="AD18" s="198">
        <v>0</v>
      </c>
      <c r="AE18" s="199">
        <f t="shared" si="7"/>
        <v>0</v>
      </c>
      <c r="AF18" s="198">
        <v>1</v>
      </c>
      <c r="AG18" s="198">
        <v>0</v>
      </c>
      <c r="AH18" s="198">
        <v>0</v>
      </c>
      <c r="AI18" s="199">
        <f t="shared" si="8"/>
        <v>1</v>
      </c>
      <c r="AJ18" s="199">
        <v>2</v>
      </c>
    </row>
    <row r="19" spans="1:36" ht="64.5" customHeight="1" thickBot="1" x14ac:dyDescent="0.3">
      <c r="A19" s="597"/>
      <c r="B19" s="181" t="s">
        <v>544</v>
      </c>
      <c r="C19" s="181" t="s">
        <v>545</v>
      </c>
      <c r="D19" s="178" t="s">
        <v>158</v>
      </c>
      <c r="E19" s="179">
        <f t="shared" si="0"/>
        <v>1</v>
      </c>
      <c r="F19" s="180" t="s">
        <v>84</v>
      </c>
      <c r="G19" s="181" t="s">
        <v>546</v>
      </c>
      <c r="H19" s="182">
        <f t="shared" si="1"/>
        <v>1</v>
      </c>
      <c r="I19" s="182">
        <f t="shared" si="2"/>
        <v>1</v>
      </c>
      <c r="J19" s="182">
        <f t="shared" si="3"/>
        <v>1</v>
      </c>
      <c r="K19" s="182">
        <f t="shared" si="4"/>
        <v>1</v>
      </c>
      <c r="L19" s="183">
        <v>1896690.8694226891</v>
      </c>
      <c r="M19" s="184" t="s">
        <v>542</v>
      </c>
      <c r="N19" s="178" t="s">
        <v>547</v>
      </c>
      <c r="O19" s="184" t="s">
        <v>548</v>
      </c>
      <c r="P19" s="186"/>
      <c r="Q19" s="187"/>
      <c r="R19" s="181" t="s">
        <v>544</v>
      </c>
      <c r="S19" s="181" t="s">
        <v>545</v>
      </c>
      <c r="T19" s="188">
        <v>1</v>
      </c>
      <c r="U19" s="188">
        <v>1</v>
      </c>
      <c r="V19" s="188">
        <v>1</v>
      </c>
      <c r="W19" s="189">
        <f t="shared" si="5"/>
        <v>1</v>
      </c>
      <c r="X19" s="188">
        <v>1</v>
      </c>
      <c r="Y19" s="188">
        <v>1</v>
      </c>
      <c r="Z19" s="188">
        <v>1</v>
      </c>
      <c r="AA19" s="189">
        <f t="shared" si="6"/>
        <v>1</v>
      </c>
      <c r="AB19" s="188">
        <v>1</v>
      </c>
      <c r="AC19" s="188">
        <v>1</v>
      </c>
      <c r="AD19" s="188">
        <v>1</v>
      </c>
      <c r="AE19" s="189">
        <f t="shared" si="7"/>
        <v>1</v>
      </c>
      <c r="AF19" s="188">
        <v>1</v>
      </c>
      <c r="AG19" s="188">
        <v>1</v>
      </c>
      <c r="AH19" s="188">
        <v>1</v>
      </c>
      <c r="AI19" s="189">
        <f t="shared" si="8"/>
        <v>1</v>
      </c>
      <c r="AJ19" s="189">
        <f t="shared" si="9"/>
        <v>1</v>
      </c>
    </row>
    <row r="20" spans="1:36" s="166" customFormat="1" ht="96.75" customHeight="1" thickBot="1" x14ac:dyDescent="0.3">
      <c r="A20" s="184" t="s">
        <v>549</v>
      </c>
      <c r="B20" s="177" t="s">
        <v>550</v>
      </c>
      <c r="C20" s="181" t="s">
        <v>551</v>
      </c>
      <c r="D20" s="178" t="s">
        <v>158</v>
      </c>
      <c r="E20" s="179">
        <f t="shared" si="0"/>
        <v>1</v>
      </c>
      <c r="F20" s="180" t="s">
        <v>84</v>
      </c>
      <c r="G20" s="181" t="s">
        <v>552</v>
      </c>
      <c r="H20" s="182">
        <f t="shared" si="1"/>
        <v>1</v>
      </c>
      <c r="I20" s="182">
        <f t="shared" si="2"/>
        <v>1</v>
      </c>
      <c r="J20" s="182">
        <f t="shared" si="3"/>
        <v>1</v>
      </c>
      <c r="K20" s="182">
        <f t="shared" si="4"/>
        <v>1</v>
      </c>
      <c r="L20" s="183">
        <v>75715871.906386495</v>
      </c>
      <c r="M20" s="184" t="s">
        <v>542</v>
      </c>
      <c r="N20" s="185" t="s">
        <v>537</v>
      </c>
      <c r="O20" s="184" t="s">
        <v>553</v>
      </c>
      <c r="P20" s="186"/>
      <c r="Q20" s="187"/>
      <c r="R20" s="177" t="s">
        <v>550</v>
      </c>
      <c r="S20" s="181" t="s">
        <v>551</v>
      </c>
      <c r="T20" s="188">
        <v>1</v>
      </c>
      <c r="U20" s="188">
        <v>1</v>
      </c>
      <c r="V20" s="188">
        <v>1</v>
      </c>
      <c r="W20" s="189">
        <f t="shared" ref="W20" si="10">+IF($D20="Porcentaje",IF(AND(T20&lt;&gt;"",U20="",V20=""),T20,IF(AND(T20&lt;&gt;"",U20&lt;&gt;"",V20=""),U20,IF(AND(T20&lt;&gt;"",U20&lt;&gt;"",V20&lt;&gt;""),V20,0))),SUM(T20:V20))</f>
        <v>1</v>
      </c>
      <c r="X20" s="188">
        <v>1</v>
      </c>
      <c r="Y20" s="188">
        <v>1</v>
      </c>
      <c r="Z20" s="188">
        <v>1</v>
      </c>
      <c r="AA20" s="189">
        <f t="shared" si="6"/>
        <v>1</v>
      </c>
      <c r="AB20" s="188">
        <v>1</v>
      </c>
      <c r="AC20" s="188">
        <v>1</v>
      </c>
      <c r="AD20" s="188">
        <v>1</v>
      </c>
      <c r="AE20" s="189">
        <f t="shared" si="7"/>
        <v>1</v>
      </c>
      <c r="AF20" s="188">
        <v>1</v>
      </c>
      <c r="AG20" s="188">
        <v>1</v>
      </c>
      <c r="AH20" s="188">
        <v>1</v>
      </c>
      <c r="AI20" s="189">
        <f t="shared" si="8"/>
        <v>1</v>
      </c>
      <c r="AJ20" s="189">
        <f t="shared" si="9"/>
        <v>1</v>
      </c>
    </row>
    <row r="21" spans="1:36" s="166" customFormat="1" x14ac:dyDescent="0.2">
      <c r="E21" s="200"/>
      <c r="H21" s="200"/>
      <c r="I21" s="200"/>
      <c r="J21" s="200"/>
      <c r="K21" s="200"/>
      <c r="L21" s="200"/>
      <c r="Q21" s="165"/>
      <c r="T21" s="200"/>
      <c r="U21" s="200"/>
      <c r="V21" s="200"/>
      <c r="W21" s="200"/>
      <c r="X21" s="200"/>
      <c r="Y21" s="200"/>
      <c r="Z21" s="200"/>
      <c r="AA21" s="200"/>
      <c r="AB21" s="200"/>
      <c r="AC21" s="200"/>
      <c r="AD21" s="200"/>
      <c r="AE21" s="200"/>
      <c r="AF21" s="200"/>
      <c r="AG21" s="200"/>
      <c r="AH21" s="200"/>
      <c r="AI21" s="200"/>
      <c r="AJ21" s="200"/>
    </row>
    <row r="22" spans="1:36" s="166" customFormat="1" x14ac:dyDescent="0.2">
      <c r="E22" s="200"/>
      <c r="H22" s="200"/>
      <c r="I22" s="200"/>
      <c r="J22" s="200"/>
      <c r="K22" s="200"/>
      <c r="L22" s="200"/>
      <c r="Q22" s="165"/>
      <c r="T22" s="200"/>
      <c r="U22" s="200"/>
      <c r="V22" s="200"/>
      <c r="W22" s="200"/>
      <c r="X22" s="200"/>
      <c r="Y22" s="200"/>
      <c r="Z22" s="200"/>
      <c r="AA22" s="200"/>
      <c r="AB22" s="200"/>
      <c r="AC22" s="200"/>
      <c r="AD22" s="200"/>
      <c r="AE22" s="200"/>
      <c r="AF22" s="200"/>
      <c r="AG22" s="200"/>
      <c r="AH22" s="200"/>
      <c r="AI22" s="200"/>
      <c r="AJ22" s="200"/>
    </row>
    <row r="23" spans="1:36" s="166" customFormat="1" x14ac:dyDescent="0.2">
      <c r="E23" s="200"/>
      <c r="H23" s="200"/>
      <c r="I23" s="200"/>
      <c r="J23" s="200"/>
      <c r="K23" s="200"/>
      <c r="L23" s="200"/>
      <c r="Q23" s="165"/>
      <c r="T23" s="200"/>
      <c r="U23" s="200"/>
      <c r="V23" s="200"/>
      <c r="W23" s="200"/>
      <c r="X23" s="200"/>
      <c r="Y23" s="200"/>
      <c r="Z23" s="200"/>
      <c r="AA23" s="200"/>
      <c r="AB23" s="200"/>
      <c r="AC23" s="200"/>
      <c r="AD23" s="200"/>
      <c r="AE23" s="200"/>
      <c r="AF23" s="200"/>
      <c r="AG23" s="200"/>
      <c r="AH23" s="200"/>
      <c r="AI23" s="200"/>
      <c r="AJ23" s="200"/>
    </row>
    <row r="24" spans="1:36" s="166" customFormat="1" x14ac:dyDescent="0.2">
      <c r="E24" s="200"/>
      <c r="H24" s="200"/>
      <c r="I24" s="200"/>
      <c r="J24" s="200"/>
      <c r="K24" s="200"/>
      <c r="L24" s="200"/>
      <c r="Q24" s="165"/>
      <c r="T24" s="200"/>
      <c r="U24" s="200"/>
      <c r="V24" s="200"/>
      <c r="W24" s="200"/>
      <c r="X24" s="200"/>
      <c r="Y24" s="200"/>
      <c r="Z24" s="200"/>
      <c r="AA24" s="200"/>
      <c r="AB24" s="200"/>
      <c r="AC24" s="200"/>
      <c r="AD24" s="200"/>
      <c r="AE24" s="200"/>
      <c r="AF24" s="200"/>
      <c r="AG24" s="200"/>
      <c r="AH24" s="200"/>
      <c r="AI24" s="200"/>
      <c r="AJ24" s="200"/>
    </row>
    <row r="25" spans="1:36" s="166" customFormat="1" x14ac:dyDescent="0.2">
      <c r="E25" s="200"/>
      <c r="H25" s="200"/>
      <c r="I25" s="200"/>
      <c r="J25" s="200"/>
      <c r="K25" s="200"/>
      <c r="L25" s="200"/>
      <c r="Q25" s="165"/>
      <c r="T25" s="200"/>
      <c r="U25" s="200"/>
      <c r="V25" s="200"/>
      <c r="W25" s="200"/>
      <c r="X25" s="200"/>
      <c r="Y25" s="200"/>
      <c r="Z25" s="200"/>
      <c r="AA25" s="200"/>
      <c r="AB25" s="200"/>
      <c r="AC25" s="200"/>
      <c r="AD25" s="200"/>
      <c r="AE25" s="200"/>
      <c r="AF25" s="200"/>
      <c r="AG25" s="200"/>
      <c r="AH25" s="200"/>
      <c r="AI25" s="200"/>
      <c r="AJ25" s="200"/>
    </row>
    <row r="26" spans="1:36" s="166" customFormat="1" x14ac:dyDescent="0.2">
      <c r="E26" s="200"/>
      <c r="H26" s="200"/>
      <c r="I26" s="200"/>
      <c r="J26" s="200"/>
      <c r="K26" s="200"/>
      <c r="L26" s="200"/>
      <c r="Q26" s="165"/>
      <c r="T26" s="200"/>
      <c r="U26" s="200"/>
      <c r="V26" s="200"/>
      <c r="W26" s="200"/>
      <c r="X26" s="200"/>
      <c r="Y26" s="200"/>
      <c r="Z26" s="200"/>
      <c r="AA26" s="200"/>
      <c r="AB26" s="200"/>
      <c r="AC26" s="200"/>
      <c r="AD26" s="200"/>
      <c r="AE26" s="200"/>
      <c r="AF26" s="200"/>
      <c r="AG26" s="200"/>
      <c r="AH26" s="200"/>
      <c r="AI26" s="200"/>
      <c r="AJ26" s="200"/>
    </row>
    <row r="27" spans="1:36" s="166" customFormat="1" x14ac:dyDescent="0.2">
      <c r="E27" s="200"/>
      <c r="H27" s="200"/>
      <c r="I27" s="200"/>
      <c r="J27" s="200"/>
      <c r="K27" s="200"/>
      <c r="L27" s="200"/>
      <c r="Q27" s="165"/>
      <c r="T27" s="200"/>
      <c r="U27" s="200"/>
      <c r="V27" s="200"/>
      <c r="W27" s="200"/>
      <c r="X27" s="200"/>
      <c r="Y27" s="200"/>
      <c r="Z27" s="200"/>
      <c r="AA27" s="200"/>
      <c r="AB27" s="200"/>
      <c r="AC27" s="200"/>
      <c r="AD27" s="200"/>
      <c r="AE27" s="200"/>
      <c r="AF27" s="200"/>
      <c r="AG27" s="200"/>
      <c r="AH27" s="200"/>
      <c r="AI27" s="200"/>
      <c r="AJ27" s="200"/>
    </row>
    <row r="28" spans="1:36" s="166" customFormat="1" x14ac:dyDescent="0.2">
      <c r="E28" s="200"/>
      <c r="H28" s="200"/>
      <c r="I28" s="200"/>
      <c r="J28" s="200"/>
      <c r="K28" s="200"/>
      <c r="L28" s="200"/>
      <c r="Q28" s="165"/>
      <c r="T28" s="200"/>
      <c r="U28" s="200"/>
      <c r="V28" s="200"/>
      <c r="W28" s="200"/>
      <c r="X28" s="200"/>
      <c r="Y28" s="200"/>
      <c r="Z28" s="200"/>
      <c r="AA28" s="200"/>
      <c r="AB28" s="200"/>
      <c r="AC28" s="200"/>
      <c r="AD28" s="200"/>
      <c r="AE28" s="200"/>
      <c r="AF28" s="200"/>
      <c r="AG28" s="200"/>
      <c r="AH28" s="200"/>
      <c r="AI28" s="200"/>
      <c r="AJ28" s="200"/>
    </row>
    <row r="29" spans="1:36" s="166" customFormat="1" x14ac:dyDescent="0.2">
      <c r="E29" s="200"/>
      <c r="H29" s="200"/>
      <c r="I29" s="200"/>
      <c r="J29" s="200"/>
      <c r="K29" s="200"/>
      <c r="L29" s="200"/>
      <c r="Q29" s="165"/>
      <c r="T29" s="200"/>
      <c r="U29" s="200"/>
      <c r="V29" s="200"/>
      <c r="W29" s="200"/>
      <c r="X29" s="200"/>
      <c r="Y29" s="200"/>
      <c r="Z29" s="200"/>
      <c r="AA29" s="200"/>
      <c r="AB29" s="200"/>
      <c r="AC29" s="200"/>
      <c r="AD29" s="200"/>
      <c r="AE29" s="200"/>
      <c r="AF29" s="200"/>
      <c r="AG29" s="200"/>
      <c r="AH29" s="200"/>
      <c r="AI29" s="200"/>
      <c r="AJ29" s="200"/>
    </row>
  </sheetData>
  <mergeCells count="25">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15:A19"/>
    <mergeCell ref="O13:O14"/>
    <mergeCell ref="P13:P14"/>
    <mergeCell ref="R13:S13"/>
    <mergeCell ref="T13:W13"/>
  </mergeCells>
  <dataValidations count="2">
    <dataValidation type="list" allowBlank="1" showInputMessage="1" showErrorMessage="1" sqref="D15:D20" xr:uid="{2A03E54D-EBD2-4CB4-A6B5-4C8F09588619}">
      <formula1>"Unidad,Porcentaje,Monetario"</formula1>
      <formula2>0</formula2>
    </dataValidation>
    <dataValidation type="list" allowBlank="1" showInputMessage="1" showErrorMessage="1" sqref="F15:F20" xr:uid="{3AC9ABB1-08D5-49A0-90C2-A5E9AF51E3DE}">
      <formula1>"A,B,C"</formula1>
      <formula2>0</formula2>
    </dataValidation>
  </dataValidations>
  <printOptions horizontalCentered="1" verticalCentered="1"/>
  <pageMargins left="0.7" right="0.7" top="0.76380000000000003" bottom="0.77359999999999995" header="0.37009999999999998" footer="0.37990000000000002"/>
  <pageSetup paperSize="5" scale="3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25</vt:i4>
      </vt:variant>
    </vt:vector>
  </HeadingPairs>
  <TitlesOfParts>
    <vt:vector size="42" baseType="lpstr">
      <vt:lpstr>Presentación</vt:lpstr>
      <vt:lpstr>Introducción</vt:lpstr>
      <vt:lpstr>Contenido</vt:lpstr>
      <vt:lpstr>Comunicaciones</vt:lpstr>
      <vt:lpstr>NSSS</vt:lpstr>
      <vt:lpstr>Planificación</vt:lpstr>
      <vt:lpstr>Seguridad Militar</vt:lpstr>
      <vt:lpstr>TIC</vt:lpstr>
      <vt:lpstr>Juridica</vt:lpstr>
      <vt:lpstr>DAF</vt:lpstr>
      <vt:lpstr>Agropecuaria</vt:lpstr>
      <vt:lpstr>Logística</vt:lpstr>
      <vt:lpstr>Comercialización</vt:lpstr>
      <vt:lpstr>Programas</vt:lpstr>
      <vt:lpstr>Recursos Humanos</vt:lpstr>
      <vt:lpstr>Dirección Ejecutiva</vt:lpstr>
      <vt:lpstr>OAI</vt:lpstr>
      <vt:lpstr>Agropecuaria!Área_de_impresión</vt:lpstr>
      <vt:lpstr>Comercialización!Área_de_impresión</vt:lpstr>
      <vt:lpstr>Comunicaciones!Área_de_impresión</vt:lpstr>
      <vt:lpstr>Contenido!Área_de_impresión</vt:lpstr>
      <vt:lpstr>DAF!Área_de_impresión</vt:lpstr>
      <vt:lpstr>'Dirección Ejecutiva'!Área_de_impresión</vt:lpstr>
      <vt:lpstr>Introducción!Área_de_impresión</vt:lpstr>
      <vt:lpstr>Juridica!Área_de_impresión</vt:lpstr>
      <vt:lpstr>Logística!Área_de_impresión</vt:lpstr>
      <vt:lpstr>OAI!Área_de_impresión</vt:lpstr>
      <vt:lpstr>Planificación!Área_de_impresión</vt:lpstr>
      <vt:lpstr>Presentación!Área_de_impresión</vt:lpstr>
      <vt:lpstr>Programas!Área_de_impresión</vt:lpstr>
      <vt:lpstr>'Recursos Humanos'!Área_de_impresión</vt:lpstr>
      <vt:lpstr>'Seguridad Militar'!Área_de_impresión</vt:lpstr>
      <vt:lpstr>TIC!Área_de_impresión</vt:lpstr>
      <vt:lpstr>Agropecuaria!Títulos_a_imprimir</vt:lpstr>
      <vt:lpstr>Comercialización!Títulos_a_imprimir</vt:lpstr>
      <vt:lpstr>DAF!Títulos_a_imprimir</vt:lpstr>
      <vt:lpstr>Logística!Títulos_a_imprimir</vt:lpstr>
      <vt:lpstr>NSSS!Títulos_a_imprimir</vt:lpstr>
      <vt:lpstr>Programas!Títulos_a_imprimir</vt:lpstr>
      <vt:lpstr>'Recursos Humanos'!Títulos_a_imprimir</vt:lpstr>
      <vt:lpstr>'Seguridad Militar'!Títulos_a_imprimir</vt:lpstr>
      <vt:lpstr>TIC!Títulos_a_imprimir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Erick Gustavo Sanchez Montero</cp:lastModifiedBy>
  <cp:lastPrinted>2024-12-09T12:43:37Z</cp:lastPrinted>
  <dcterms:created xsi:type="dcterms:W3CDTF">2024-11-20T19:24:06Z</dcterms:created>
  <dcterms:modified xsi:type="dcterms:W3CDTF">2025-01-14T16:02:17Z</dcterms:modified>
</cp:coreProperties>
</file>