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770" windowHeight="12270"/>
  </bookViews>
  <sheets>
    <sheet name="ER" sheetId="2" r:id="rId1"/>
    <sheet name="AER" sheetId="6" r:id="rId2"/>
  </sheets>
  <externalReferences>
    <externalReference r:id="rId3"/>
    <externalReference r:id="rId4"/>
  </externalReferences>
  <definedNames>
    <definedName name="_xlnm.Print_Area" localSheetId="0">ER!$A$2:$E$40</definedName>
    <definedName name="_xlnm.Print_Titles" localSheetId="1">AER!$2:$2</definedName>
  </definedNames>
  <calcPr calcId="162912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104" i="6" l="1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B115" i="6"/>
  <c r="D31" i="2"/>
  <c r="B105" i="6"/>
  <c r="D30" i="2"/>
  <c r="C115" i="6"/>
  <c r="E31" i="2"/>
  <c r="C105" i="6"/>
  <c r="E30" i="2"/>
  <c r="C52" i="6"/>
  <c r="C44" i="6"/>
  <c r="C24" i="6"/>
  <c r="C16" i="6"/>
  <c r="C26" i="6"/>
  <c r="E18" i="2"/>
  <c r="E22" i="2"/>
  <c r="B48" i="6"/>
  <c r="B52" i="6"/>
  <c r="B44" i="6"/>
  <c r="B20" i="6"/>
  <c r="B24" i="6"/>
  <c r="B16" i="6"/>
  <c r="B54" i="6"/>
  <c r="D25" i="2"/>
  <c r="B26" i="6"/>
  <c r="D18" i="2"/>
  <c r="D22" i="2"/>
  <c r="C54" i="6"/>
  <c r="E25" i="2"/>
  <c r="E27" i="2"/>
  <c r="E33" i="2"/>
  <c r="E35" i="2"/>
  <c r="E39" i="2"/>
  <c r="D33" i="2"/>
  <c r="D27" i="2"/>
  <c r="D35" i="2"/>
  <c r="D39" i="2"/>
</calcChain>
</file>

<file path=xl/sharedStrings.xml><?xml version="1.0" encoding="utf-8"?>
<sst xmlns="http://schemas.openxmlformats.org/spreadsheetml/2006/main" count="125" uniqueCount="105">
  <si>
    <t>“Año de la Atención Integral a la Primera Infancia”</t>
  </si>
  <si>
    <t>Estado de Resultados</t>
  </si>
  <si>
    <t>Del 1 de enero al 30 de noviembre de 2015</t>
  </si>
  <si>
    <t>(Valores en RD$)</t>
  </si>
  <si>
    <t>Noviembre</t>
  </si>
  <si>
    <t>Al 30-11-2015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</si>
  <si>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</si>
  <si>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</si>
  <si>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</si>
  <si>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</si>
  <si>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</si>
  <si>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</si>
  <si>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</si>
  <si>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</si>
  <si>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</si>
  <si>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</si>
  <si>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</si>
  <si>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</si>
  <si>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</si>
  <si>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</si>
  <si>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</si>
  <si>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</si>
  <si>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</si>
  <si>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Enero-Noviembre 2015</t>
  </si>
  <si>
    <t>(01) Ingresos por Centro de Distribución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</si>
  <si>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</si>
  <si>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</si>
  <si>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</si>
  <si>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</si>
  <si>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</si>
  <si>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</si>
  <si>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</si>
  <si>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</si>
  <si>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</si>
  <si>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</si>
  <si>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</si>
  <si>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Agromercado Mercado El Valle</t>
  </si>
  <si>
    <t>Agromercado Mercado San Juan de la Maguana</t>
  </si>
  <si>
    <t>Total Ventas por Supermercados</t>
  </si>
  <si>
    <t>Plazas Agropecuarias y Unidades Móviles:</t>
  </si>
  <si>
    <t>Megamercados de Productores</t>
  </si>
  <si>
    <t>Plazas Agropecuarias</t>
  </si>
  <si>
    <t>Unidades Móviles, Ferias y Aguinaldos</t>
  </si>
  <si>
    <t>Total Plazas Agropecuarias y Unidades Móviles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</si>
  <si>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</si>
  <si>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</si>
  <si>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</si>
  <si>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</si>
  <si>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</si>
  <si>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</si>
  <si>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</si>
  <si>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</si>
  <si>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</si>
  <si>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</si>
  <si>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</si>
  <si>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</si>
  <si>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</si>
  <si>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</si>
  <si>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</si>
  <si>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</si>
  <si>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</si>
  <si>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</si>
  <si>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</si>
  <si>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</si>
  <si>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</si>
  <si>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</si>
  <si>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</si>
  <si>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</si>
  <si>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</si>
  <si>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</si>
  <si>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</si>
  <si>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</si>
  <si>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</si>
  <si>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</si>
  <si>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</si>
  <si>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</si>
  <si>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</si>
  <si>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</si>
  <si>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</si>
  <si>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</si>
  <si>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Materiales y Utiles Oficina</t>
  </si>
  <si>
    <t>Utiles y Servicios de  Limpieza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</si>
  <si>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</si>
  <si>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</si>
  <si>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</si>
  <si>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</si>
  <si>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</si>
  <si>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</si>
  <si>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</si>
  <si>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</si>
  <si>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</si>
  <si>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</si>
  <si>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</si>
  <si>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</si>
  <si>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</si>
  <si>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</si>
  <si>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Miscelaneos</t>
  </si>
  <si>
    <t>(03) Total  Gastos Operacionales</t>
  </si>
  <si>
    <t>(04) Gastos Financieros</t>
  </si>
  <si>
    <t>Intereses Sobre Préstamos</t>
  </si>
  <si>
    <t>Comisiones Bancarias</t>
  </si>
  <si>
    <t>Comisiones Tarjetas de Crédito</t>
  </si>
  <si>
    <t>Otros Gastos Financieros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</si>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</sst>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1" fillId="0" borderId="0" xfId="5" applyFont="1"/>
    <xf numFmtId="3" fontId="11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2" fillId="0" borderId="0" xfId="4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4" applyFont="1" applyAlignment="1">
      <alignment horizontal="left"/>
    </xf>
    <xf numFmtId="4" fontId="17" fillId="0" borderId="1" xfId="4" applyNumberFormat="1" applyFont="1" applyBorder="1"/>
    <xf numFmtId="0" fontId="18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4" fontId="14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4" fontId="3" fillId="0" borderId="0" xfId="4" applyNumberFormat="1" applyFont="1"/>
    <xf numFmtId="4" fontId="12" fillId="0" borderId="0" xfId="4" applyNumberFormat="1" applyFont="1"/>
    <xf numFmtId="164" fontId="14" fillId="0" borderId="0" xfId="0" applyNumberFormat="1" applyFont="1" applyFill="1" applyAlignment="1">
      <alignment horizontal="right"/>
    </xf>
    <xf numFmtId="4" fontId="17" fillId="0" borderId="0" xfId="4" applyNumberFormat="1" applyFont="1" applyBorder="1"/>
    <xf numFmtId="4" fontId="22" fillId="0" borderId="0" xfId="4" applyNumberFormat="1" applyFont="1" applyAlignment="1">
      <alignment horizontal="centerContinuous"/>
    </xf>
    <xf numFmtId="4" fontId="23" fillId="0" borderId="0" xfId="4" applyNumberFormat="1" applyFont="1"/>
    <xf numFmtId="4" fontId="19" fillId="0" borderId="1" xfId="4" applyNumberFormat="1" applyFont="1" applyBorder="1"/>
    <xf numFmtId="4" fontId="19" fillId="0" borderId="0" xfId="4" applyNumberFormat="1" applyFont="1" applyBorder="1"/>
    <xf numFmtId="4" fontId="12" fillId="0" borderId="2" xfId="4" applyNumberFormat="1" applyFont="1" applyBorder="1"/>
    <xf numFmtId="0" fontId="16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2" fillId="0" borderId="3" xfId="4" applyNumberFormat="1" applyFont="1" applyBorder="1" applyAlignment="1">
      <alignment horizontal="center"/>
    </xf>
    <xf numFmtId="39" fontId="12" fillId="0" borderId="0" xfId="4" applyNumberFormat="1" applyFont="1"/>
    <xf numFmtId="39" fontId="13" fillId="0" borderId="0" xfId="0" applyNumberFormat="1" applyFont="1" applyAlignment="1">
      <alignment horizontal="right"/>
    </xf>
    <xf numFmtId="39" fontId="13" fillId="0" borderId="2" xfId="0" applyNumberFormat="1" applyFont="1" applyBorder="1" applyAlignment="1">
      <alignment horizontal="right"/>
    </xf>
    <xf numFmtId="39" fontId="3" fillId="0" borderId="0" xfId="4" applyNumberFormat="1"/>
    <xf numFmtId="39" fontId="24" fillId="0" borderId="3" xfId="4" applyNumberFormat="1" applyFont="1" applyBorder="1" applyAlignment="1">
      <alignment horizontal="center"/>
    </xf>
    <xf numFmtId="39" fontId="12" fillId="0" borderId="2" xfId="4" applyNumberFormat="1" applyFont="1" applyBorder="1"/>
    <xf numFmtId="39" fontId="17" fillId="0" borderId="1" xfId="4" applyNumberFormat="1" applyFont="1" applyBorder="1"/>
    <xf numFmtId="0" fontId="29" fillId="0" borderId="0" xfId="0" applyFont="1" applyAlignment="1">
      <alignment horizontal="left" wrapText="1"/>
    </xf>
    <xf numFmtId="39" fontId="13" fillId="0" borderId="0" xfId="0" applyNumberFormat="1" applyFont="1" applyBorder="1" applyAlignment="1">
      <alignment horizontal="right"/>
    </xf>
    <xf numFmtId="3" fontId="12" fillId="0" borderId="3" xfId="4" applyNumberFormat="1" applyFont="1" applyFill="1" applyBorder="1" applyAlignment="1">
      <alignment horizontal="center"/>
    </xf>
    <xf numFmtId="4" fontId="12" fillId="0" borderId="3" xfId="4" applyNumberFormat="1" applyFont="1" applyBorder="1" applyAlignment="1">
      <alignment horizontal="center"/>
    </xf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4" fillId="0" borderId="2" xfId="5" applyNumberFormat="1" applyFont="1" applyBorder="1" applyAlignment="1">
      <alignment horizontal="right"/>
    </xf>
    <xf numFmtId="164" fontId="14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9" fillId="0" borderId="0" xfId="0" applyNumberFormat="1" applyFont="1" applyAlignment="1">
      <alignment horizontal="right"/>
    </xf>
    <xf numFmtId="39" fontId="29" fillId="0" borderId="2" xfId="0" applyNumberFormat="1" applyFont="1" applyBorder="1" applyAlignment="1">
      <alignment horizontal="right"/>
    </xf>
    <xf numFmtId="4" fontId="3" fillId="0" borderId="0" xfId="4" applyNumberFormat="1" applyBorder="1"/>
    <xf numFmtId="4" fontId="3" fillId="0" borderId="2" xfId="4" applyNumberFormat="1" applyBorder="1"/>
    <xf numFmtId="39" fontId="6" fillId="0" borderId="2" xfId="5" applyNumberFormat="1" applyFont="1" applyBorder="1" applyAlignment="1"/>
    <xf numFmtId="39" fontId="27" fillId="0" borderId="0" xfId="5" applyNumberFormat="1" applyFont="1" applyBorder="1" applyAlignment="1">
      <alignment horizontal="right"/>
    </xf>
    <xf numFmtId="39" fontId="6" fillId="0" borderId="0" xfId="5" applyNumberFormat="1" applyFont="1" applyBorder="1"/>
    <xf numFmtId="39" fontId="27" fillId="0" borderId="2" xfId="5" applyNumberFormat="1" applyFont="1" applyBorder="1" applyAlignment="1">
      <alignment horizontal="right"/>
    </xf>
    <xf numFmtId="39" fontId="6" fillId="0" borderId="2" xfId="5" applyNumberFormat="1" applyFont="1" applyBorder="1"/>
    <xf numFmtId="0" fontId="25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1333500</xdr:colOff>
      <xdr:row>8</xdr:row>
      <xdr:rowOff>114300</xdr:rowOff>
    </xdr:to>
    <xdr:pic>
      <xdr:nvPicPr>
        <xdr:cNvPr id="1156" name="Imagen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febriel.INESPRE0\Desktop\ESTADOS%20PARA%20EL%20CONTRALOR\(07)Estados%20Financieros-31%20ENERO%202015%20INESP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TADOS%20FINANCIEROS\(07)Estados%20Financieros-30%20NOVIEMBRE%202015%20INESP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ER"/>
      <sheetName val="EFE"/>
      <sheetName val="ANALISIS"/>
      <sheetName val="NBG"/>
      <sheetName val="ABG"/>
      <sheetName val="AER"/>
      <sheetName val="GTOS"/>
      <sheetName val="RES-GTOS"/>
      <sheetName val="BCE.GRAL"/>
      <sheetName val="E.RDO."/>
      <sheetName val="CC"/>
      <sheetName val="CP-ANALISIS"/>
      <sheetName val="CP"/>
      <sheetName val="Hoja2"/>
      <sheetName val="D.PUB."/>
      <sheetName val="BCES, CTAS CTES"/>
      <sheetName val="Hoja5"/>
      <sheetName val="PREST. LABORALES"/>
      <sheetName val="CO-BI"/>
      <sheetName val="GPA"/>
      <sheetName val="A.FIJOS"/>
      <sheetName val="GTOS-RESUMEN"/>
      <sheetName val="GTOS-DETALL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3">
          <cell r="F14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ER"/>
      <sheetName val="EFE"/>
      <sheetName val="NBG"/>
      <sheetName val="ABG"/>
      <sheetName val="AER"/>
      <sheetName val="GTOS"/>
      <sheetName val="RES-GTOS"/>
      <sheetName val="BCE.GRAL"/>
      <sheetName val="E.RDO."/>
      <sheetName val="CC"/>
      <sheetName val="CP-ANALISIS"/>
      <sheetName val="CP"/>
      <sheetName val="Hoja3"/>
      <sheetName val="ANALISIS"/>
      <sheetName val="Hoja2"/>
      <sheetName val="D.PUB."/>
      <sheetName val="BCES, CTAS CTES"/>
      <sheetName val="Hoja5"/>
      <sheetName val="PREST. LABORALES"/>
      <sheetName val="CO-BI"/>
      <sheetName val="GPA"/>
      <sheetName val="A.FIJOS"/>
      <sheetName val="GTOS-RESUMEN"/>
      <sheetName val="GTOS-DETALL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71276</v>
          </cell>
          <cell r="C2">
            <v>707647.17999999993</v>
          </cell>
        </row>
        <row r="3">
          <cell r="B3">
            <v>97260</v>
          </cell>
          <cell r="C3">
            <v>1382223.37</v>
          </cell>
        </row>
        <row r="4">
          <cell r="B4">
            <v>0</v>
          </cell>
          <cell r="C4">
            <v>2167924.3199999998</v>
          </cell>
        </row>
        <row r="5">
          <cell r="B5">
            <v>1177000</v>
          </cell>
          <cell r="C5">
            <v>30044998.989999998</v>
          </cell>
        </row>
        <row r="6">
          <cell r="B6">
            <v>229951.27000000002</v>
          </cell>
          <cell r="C6">
            <v>3667951.52</v>
          </cell>
        </row>
        <row r="7">
          <cell r="B7">
            <v>0</v>
          </cell>
          <cell r="C7">
            <v>7613695.3700000001</v>
          </cell>
        </row>
        <row r="8">
          <cell r="B8">
            <v>329966</v>
          </cell>
          <cell r="C8">
            <v>3523726</v>
          </cell>
        </row>
        <row r="9">
          <cell r="B9">
            <v>7500</v>
          </cell>
          <cell r="C9">
            <v>7500</v>
          </cell>
        </row>
        <row r="10">
          <cell r="B10">
            <v>673676.23</v>
          </cell>
          <cell r="C10">
            <v>8846811.5699999984</v>
          </cell>
        </row>
        <row r="11">
          <cell r="B11">
            <v>0</v>
          </cell>
          <cell r="C11">
            <v>390000</v>
          </cell>
        </row>
        <row r="12">
          <cell r="B12">
            <v>0</v>
          </cell>
          <cell r="C12">
            <v>10973105</v>
          </cell>
        </row>
        <row r="13">
          <cell r="B13">
            <v>0</v>
          </cell>
          <cell r="C13">
            <v>16200</v>
          </cell>
        </row>
        <row r="14">
          <cell r="B14">
            <v>0</v>
          </cell>
          <cell r="C14">
            <v>202247.61000000002</v>
          </cell>
        </row>
        <row r="15">
          <cell r="B15">
            <v>1502413.81</v>
          </cell>
          <cell r="C15">
            <v>16940898.82</v>
          </cell>
        </row>
        <row r="16">
          <cell r="B16">
            <v>0</v>
          </cell>
          <cell r="C16">
            <v>770406.85</v>
          </cell>
        </row>
        <row r="17">
          <cell r="B17">
            <v>1261235.21</v>
          </cell>
          <cell r="C17">
            <v>13318451.18</v>
          </cell>
        </row>
        <row r="18">
          <cell r="B18">
            <v>498600</v>
          </cell>
          <cell r="C18">
            <v>498600</v>
          </cell>
        </row>
        <row r="19">
          <cell r="B19">
            <v>0</v>
          </cell>
          <cell r="C19">
            <v>2300</v>
          </cell>
        </row>
        <row r="20">
          <cell r="B20">
            <v>0</v>
          </cell>
          <cell r="C20">
            <v>522234</v>
          </cell>
        </row>
        <row r="21">
          <cell r="B21">
            <v>0</v>
          </cell>
          <cell r="C21">
            <v>14000</v>
          </cell>
        </row>
        <row r="22">
          <cell r="B22">
            <v>11760</v>
          </cell>
          <cell r="C22">
            <v>220906.11</v>
          </cell>
        </row>
        <row r="23">
          <cell r="B23">
            <v>0</v>
          </cell>
          <cell r="C23">
            <v>18010</v>
          </cell>
        </row>
        <row r="24">
          <cell r="B24">
            <v>85639.790000000008</v>
          </cell>
          <cell r="C24">
            <v>433172.93000000005</v>
          </cell>
        </row>
        <row r="25">
          <cell r="B25">
            <v>26239866.739999998</v>
          </cell>
          <cell r="C25">
            <v>205437294.88</v>
          </cell>
        </row>
        <row r="26">
          <cell r="B26">
            <v>94942.19</v>
          </cell>
          <cell r="C26">
            <v>1139306.28</v>
          </cell>
        </row>
        <row r="27">
          <cell r="B27">
            <v>413850</v>
          </cell>
          <cell r="C27">
            <v>4213350</v>
          </cell>
        </row>
        <row r="28">
          <cell r="B28">
            <v>12690.11</v>
          </cell>
          <cell r="C28">
            <v>274993.52</v>
          </cell>
        </row>
        <row r="29">
          <cell r="B29">
            <v>75870.77</v>
          </cell>
          <cell r="C29">
            <v>1014689.51</v>
          </cell>
        </row>
        <row r="30">
          <cell r="B30">
            <v>0</v>
          </cell>
          <cell r="C30">
            <v>32747.43</v>
          </cell>
        </row>
        <row r="31">
          <cell r="B31">
            <v>85000</v>
          </cell>
          <cell r="C31">
            <v>2075232.5</v>
          </cell>
        </row>
        <row r="32">
          <cell r="B32">
            <v>88799955.810000002</v>
          </cell>
          <cell r="C32">
            <v>758939633.28999996</v>
          </cell>
        </row>
        <row r="33">
          <cell r="B33">
            <v>4200</v>
          </cell>
          <cell r="C33">
            <v>34638.370000000003</v>
          </cell>
        </row>
        <row r="34">
          <cell r="B34">
            <v>511300</v>
          </cell>
          <cell r="C34">
            <v>5564000</v>
          </cell>
        </row>
        <row r="35">
          <cell r="B35">
            <v>22149.46</v>
          </cell>
          <cell r="C35">
            <v>64876.34</v>
          </cell>
        </row>
        <row r="36">
          <cell r="B36">
            <v>24642.49</v>
          </cell>
          <cell r="C36">
            <v>16117295.319999998</v>
          </cell>
        </row>
        <row r="37">
          <cell r="B37">
            <v>33532.44</v>
          </cell>
          <cell r="C37">
            <v>1054263.9099999997</v>
          </cell>
        </row>
        <row r="38">
          <cell r="B38">
            <v>21000</v>
          </cell>
          <cell r="C38">
            <v>148497.5</v>
          </cell>
        </row>
        <row r="39">
          <cell r="B39">
            <v>30665.089999999997</v>
          </cell>
          <cell r="C39">
            <v>137527.6</v>
          </cell>
        </row>
        <row r="40">
          <cell r="B40">
            <v>0</v>
          </cell>
          <cell r="C40">
            <v>275068.14</v>
          </cell>
        </row>
        <row r="41">
          <cell r="B41">
            <v>22766.66</v>
          </cell>
          <cell r="C41">
            <v>193732.67</v>
          </cell>
        </row>
        <row r="42">
          <cell r="B42">
            <v>230473.54</v>
          </cell>
          <cell r="C42">
            <v>1500780.29</v>
          </cell>
        </row>
        <row r="43">
          <cell r="B43">
            <v>2668977.08</v>
          </cell>
          <cell r="C43">
            <v>28489801.790000003</v>
          </cell>
        </row>
        <row r="44">
          <cell r="B44">
            <v>2620015.9899999998</v>
          </cell>
          <cell r="C44">
            <v>27869511.120000001</v>
          </cell>
        </row>
        <row r="45">
          <cell r="B45">
            <v>3766068.77</v>
          </cell>
          <cell r="C45">
            <v>21992082.460000001</v>
          </cell>
        </row>
        <row r="46">
          <cell r="B46">
            <v>387085.07999999996</v>
          </cell>
          <cell r="C46">
            <v>4055284.7499999995</v>
          </cell>
        </row>
        <row r="47">
          <cell r="B47">
            <v>0</v>
          </cell>
          <cell r="C47">
            <v>446359.19999999995</v>
          </cell>
        </row>
        <row r="48">
          <cell r="B48">
            <v>404907.55</v>
          </cell>
          <cell r="C48">
            <v>6400134.1799999997</v>
          </cell>
        </row>
        <row r="49">
          <cell r="B49">
            <v>23050</v>
          </cell>
          <cell r="C49">
            <v>413515</v>
          </cell>
        </row>
        <row r="50">
          <cell r="B50">
            <v>120799.98</v>
          </cell>
          <cell r="C50">
            <v>968699.93</v>
          </cell>
        </row>
        <row r="51">
          <cell r="B51">
            <v>37740174.959999993</v>
          </cell>
          <cell r="C51">
            <v>403696620.43000001</v>
          </cell>
        </row>
        <row r="52">
          <cell r="B52">
            <v>0</v>
          </cell>
          <cell r="C52">
            <v>205317</v>
          </cell>
        </row>
        <row r="53">
          <cell r="B53">
            <v>35579.15</v>
          </cell>
          <cell r="C53">
            <v>630075.36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6"/>
  <sheetViews>
    <sheetView showGridLines="0" tabSelected="1" workbookViewId="0">
      <selection activeCell="E39" sqref="E39"/>
    </sheetView>
  </sheetViews>
  <sheetFormatPr baseColWidth="10"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8.75">
      <c r="C9" s="2"/>
      <c r="D9" s="2"/>
      <c r="E9" s="8"/>
      <c r="F9" s="27"/>
    </row>
    <row r="10" spans="1:6" ht="18.75" customHeight="1">
      <c r="A10" s="84" t="s">
        <v>0</v>
      </c>
      <c r="B10" s="84"/>
      <c r="C10" s="84"/>
      <c r="D10" s="84"/>
      <c r="E10" s="84"/>
      <c r="F10" s="27"/>
    </row>
    <row r="11" spans="1:6" ht="22.5" customHeight="1">
      <c r="B11" s="85" t="s">
        <v>1</v>
      </c>
      <c r="C11" s="85"/>
      <c r="D11" s="85"/>
      <c r="E11" s="85"/>
      <c r="F11" s="27"/>
    </row>
    <row r="12" spans="1:6" ht="18.75" customHeight="1">
      <c r="B12" s="86" t="s">
        <v>2</v>
      </c>
      <c r="C12" s="86"/>
      <c r="D12" s="86"/>
      <c r="E12" s="86"/>
      <c r="F12" s="27"/>
    </row>
    <row r="13" spans="1:6" ht="18.75" customHeight="1">
      <c r="B13" s="87" t="s">
        <v>3</v>
      </c>
      <c r="C13" s="87"/>
      <c r="D13" s="87"/>
      <c r="E13" s="87"/>
      <c r="F13" s="27"/>
    </row>
    <row r="14" spans="1:6" ht="18.75">
      <c r="C14" s="2"/>
      <c r="D14" s="2"/>
      <c r="F14" s="27"/>
    </row>
    <row r="15" spans="1:6" ht="15.75">
      <c r="B15" s="28"/>
      <c r="C15" s="28"/>
      <c r="D15" s="66" t="s">
        <v>4</v>
      </c>
      <c r="E15" s="67" t="s">
        <v>5</v>
      </c>
      <c r="F15" s="27"/>
    </row>
    <row r="16" spans="1:6" ht="18.75">
      <c r="B16" s="2" t="s">
        <v>6</v>
      </c>
      <c r="C16" s="28"/>
      <c r="D16" s="28"/>
      <c r="E16" s="25"/>
      <c r="F16" s="27"/>
    </row>
    <row r="17" spans="2:6" ht="15.75">
      <c r="B17" s="28"/>
      <c r="C17" s="28"/>
      <c r="F17" s="27"/>
    </row>
    <row r="18" spans="2:6" ht="15.75">
      <c r="B18" s="3" t="s">
        <v>7</v>
      </c>
      <c r="C18" s="24" t="s">
        <v>8</v>
      </c>
      <c r="D18" s="29">
        <f>+AER!B26</f>
        <v>926440.10999999975</v>
      </c>
      <c r="E18" s="29">
        <f>+AER!C26</f>
        <v>25200380.470000003</v>
      </c>
      <c r="F18" s="27"/>
    </row>
    <row r="19" spans="2:6" ht="15.75">
      <c r="B19" s="3" t="s">
        <v>9</v>
      </c>
      <c r="C19" s="24"/>
      <c r="D19" s="80">
        <v>34006820</v>
      </c>
      <c r="E19" s="81">
        <v>374075020</v>
      </c>
      <c r="F19" s="27"/>
    </row>
    <row r="20" spans="2:6" ht="15.75">
      <c r="B20" s="3" t="s">
        <v>10</v>
      </c>
      <c r="C20" s="3"/>
      <c r="D20" s="82">
        <v>36637510</v>
      </c>
      <c r="E20" s="83">
        <v>403012610</v>
      </c>
      <c r="F20" s="27"/>
    </row>
    <row r="21" spans="2:6" ht="15.75">
      <c r="B21" s="3"/>
      <c r="C21" s="3"/>
      <c r="D21" s="3"/>
      <c r="E21" s="30"/>
      <c r="F21" s="27"/>
    </row>
    <row r="22" spans="2:6" ht="15.75">
      <c r="B22" s="7" t="s">
        <v>11</v>
      </c>
      <c r="C22" s="7"/>
      <c r="D22" s="30">
        <f>SUM(D18:D21)</f>
        <v>71570770.109999999</v>
      </c>
      <c r="E22" s="30">
        <f>SUM(E18:E21)</f>
        <v>802288010.47000003</v>
      </c>
      <c r="F22" s="27"/>
    </row>
    <row r="23" spans="2:6" ht="15.75">
      <c r="B23" s="3"/>
      <c r="C23" s="3"/>
      <c r="D23" s="3"/>
      <c r="E23" s="30"/>
      <c r="F23" s="27"/>
    </row>
    <row r="24" spans="2:6" ht="15.75">
      <c r="B24" s="7" t="s">
        <v>12</v>
      </c>
      <c r="C24" s="7"/>
      <c r="D24" s="7"/>
      <c r="E24" s="29"/>
      <c r="F24" s="27"/>
    </row>
    <row r="25" spans="2:6" ht="15.75">
      <c r="B25" s="7" t="s">
        <v>13</v>
      </c>
      <c r="C25" s="24" t="s">
        <v>14</v>
      </c>
      <c r="D25" s="79">
        <f>+AER!B54</f>
        <v>881143.94</v>
      </c>
      <c r="E25" s="79">
        <f>+AER!C54</f>
        <v>24064315.039999999</v>
      </c>
      <c r="F25" s="27"/>
    </row>
    <row r="26" spans="2:6" ht="15.75">
      <c r="B26" s="28"/>
      <c r="C26" s="28"/>
      <c r="D26" s="68"/>
      <c r="E26" s="29"/>
      <c r="F26" s="27"/>
    </row>
    <row r="27" spans="2:6" ht="15.75">
      <c r="B27" s="6" t="s">
        <v>15</v>
      </c>
      <c r="C27" s="6"/>
      <c r="D27" s="31">
        <f>+D22-D25</f>
        <v>70689626.170000002</v>
      </c>
      <c r="E27" s="31">
        <f>+E22-E25</f>
        <v>778223695.43000007</v>
      </c>
      <c r="F27" s="27"/>
    </row>
    <row r="28" spans="2:6" ht="15.75">
      <c r="B28" s="32"/>
      <c r="C28" s="32"/>
      <c r="D28" s="69"/>
      <c r="E28" s="31"/>
      <c r="F28" s="27"/>
    </row>
    <row r="29" spans="2:6" ht="15.75">
      <c r="B29" s="32"/>
      <c r="C29" s="32"/>
      <c r="D29" s="69"/>
      <c r="E29" s="33"/>
      <c r="F29" s="27"/>
    </row>
    <row r="30" spans="2:6" ht="15.75">
      <c r="B30" s="4" t="s">
        <v>16</v>
      </c>
      <c r="C30" s="24" t="s">
        <v>17</v>
      </c>
      <c r="D30" s="29">
        <f>+AER!B105</f>
        <v>170335842.16999996</v>
      </c>
      <c r="E30" s="29">
        <f>+AER!C105</f>
        <v>1595668339.5900002</v>
      </c>
      <c r="F30" s="27"/>
    </row>
    <row r="31" spans="2:6" ht="15.75">
      <c r="B31" s="3" t="s">
        <v>18</v>
      </c>
      <c r="C31" s="24" t="s">
        <v>19</v>
      </c>
      <c r="D31" s="79">
        <f>+AER!B115</f>
        <v>107638.04000000001</v>
      </c>
      <c r="E31" s="79">
        <f>+AER!C115</f>
        <v>3849222.34</v>
      </c>
      <c r="F31" s="27"/>
    </row>
    <row r="32" spans="2:6" ht="15.75">
      <c r="B32" s="3"/>
      <c r="C32" s="3"/>
      <c r="D32" s="68"/>
      <c r="E32" s="34"/>
      <c r="F32" s="27"/>
    </row>
    <row r="33" spans="1:6" ht="15.75">
      <c r="B33" s="5" t="s">
        <v>20</v>
      </c>
      <c r="C33" s="5"/>
      <c r="D33" s="35">
        <f>SUM(D30:D32)</f>
        <v>170443480.20999995</v>
      </c>
      <c r="E33" s="35">
        <f>SUM(E30:E32)</f>
        <v>1599517561.9300001</v>
      </c>
      <c r="F33" s="36"/>
    </row>
    <row r="34" spans="1:6" ht="15.75">
      <c r="B34" s="28"/>
      <c r="C34" s="28"/>
      <c r="D34" s="68"/>
      <c r="E34" s="29"/>
      <c r="F34" s="27"/>
    </row>
    <row r="35" spans="1:6" ht="15.75">
      <c r="B35" s="6" t="s">
        <v>21</v>
      </c>
      <c r="C35" s="6"/>
      <c r="D35" s="37">
        <f>D27-D33</f>
        <v>-99753854.039999947</v>
      </c>
      <c r="E35" s="37">
        <f>E27-E33</f>
        <v>-821293866.5</v>
      </c>
      <c r="F35" s="27"/>
    </row>
    <row r="36" spans="1:6" ht="15.75">
      <c r="B36" s="32"/>
      <c r="C36" s="32"/>
      <c r="D36" s="69"/>
      <c r="E36" s="31"/>
      <c r="F36" s="27"/>
    </row>
    <row r="37" spans="1:6" ht="15.75">
      <c r="B37" s="6" t="s">
        <v>22</v>
      </c>
      <c r="C37" s="6"/>
      <c r="D37" s="71">
        <v>478753.05</v>
      </c>
      <c r="E37" s="71">
        <v>5399387.7000000002</v>
      </c>
      <c r="F37" s="27"/>
    </row>
    <row r="38" spans="1:6">
      <c r="B38" s="27"/>
      <c r="C38" s="27"/>
      <c r="D38" s="70"/>
      <c r="E38" s="38"/>
      <c r="F38" s="27"/>
    </row>
    <row r="39" spans="1:6" ht="16.5" thickBot="1">
      <c r="B39" s="6" t="s">
        <v>23</v>
      </c>
      <c r="C39" s="6"/>
      <c r="D39" s="39">
        <f>+D37+D35</f>
        <v>-99275100.98999995</v>
      </c>
      <c r="E39" s="39">
        <f>+E37+E35</f>
        <v>-815894478.79999995</v>
      </c>
      <c r="F39" s="27"/>
    </row>
    <row r="40" spans="1:6" ht="13.5" thickTop="1">
      <c r="B40" s="27"/>
      <c r="C40" s="27"/>
      <c r="D40" s="27"/>
      <c r="E40" s="36"/>
      <c r="F40" s="27"/>
    </row>
    <row r="42" spans="1:6" ht="15.75">
      <c r="E42" s="55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4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opLeftCell="A49" zoomScale="160" zoomScaleNormal="160" workbookViewId="0">
      <selection activeCell="B115" sqref="B115"/>
    </sheetView>
  </sheetViews>
  <sheetFormatPr baseColWidth="10" defaultColWidth="12" defaultRowHeight="12.75"/>
  <cols>
    <col min="1" max="1" width="55.7109375" style="13" customWidth="1"/>
    <col min="2" max="2" width="17.5703125" style="26" bestFit="1" customWidth="1"/>
    <col min="3" max="3" width="17.5703125" style="60" bestFit="1" customWidth="1"/>
    <col min="4" max="16384" width="12" style="13"/>
  </cols>
  <sheetData>
    <row r="1" spans="1:4" ht="15">
      <c r="A1" s="52" t="s">
        <v>24</v>
      </c>
    </row>
    <row r="2" spans="1:4">
      <c r="B2" s="56" t="s">
        <v>4</v>
      </c>
      <c r="C2" s="61" t="s">
        <v>5</v>
      </c>
    </row>
    <row r="3" spans="1:4">
      <c r="A3" s="14" t="s">
        <v>25</v>
      </c>
      <c r="B3" s="57"/>
    </row>
    <row r="4" spans="1:4">
      <c r="A4" s="15" t="s">
        <v>26</v>
      </c>
      <c r="B4" s="58">
        <v>87328.31</v>
      </c>
      <c r="C4" s="40">
        <v>3336056.19</v>
      </c>
      <c r="D4" s="41"/>
    </row>
    <row r="5" spans="1:4">
      <c r="A5" s="15" t="s">
        <v>27</v>
      </c>
      <c r="B5" s="58">
        <v>228141.43000000002</v>
      </c>
      <c r="C5" s="40">
        <v>2983423.36</v>
      </c>
      <c r="D5" s="42"/>
    </row>
    <row r="6" spans="1:4">
      <c r="A6" s="15" t="s">
        <v>28</v>
      </c>
      <c r="B6" s="58">
        <v>317959.40999999997</v>
      </c>
      <c r="C6" s="40">
        <v>5986533.0300000003</v>
      </c>
      <c r="D6" s="42"/>
    </row>
    <row r="7" spans="1:4">
      <c r="A7" s="15" t="s">
        <v>29</v>
      </c>
      <c r="B7" s="58">
        <v>19902.97</v>
      </c>
      <c r="C7" s="40">
        <v>1557055.16</v>
      </c>
      <c r="D7" s="42"/>
    </row>
    <row r="8" spans="1:4">
      <c r="A8" s="15" t="s">
        <v>30</v>
      </c>
      <c r="B8" s="58">
        <v>13698.57</v>
      </c>
      <c r="C8" s="40">
        <v>1509519.1199999999</v>
      </c>
      <c r="D8" s="42"/>
    </row>
    <row r="9" spans="1:4">
      <c r="A9" s="15" t="s">
        <v>31</v>
      </c>
      <c r="B9" s="58">
        <v>40590.97</v>
      </c>
      <c r="C9" s="40">
        <v>785216.02</v>
      </c>
      <c r="D9" s="42"/>
    </row>
    <row r="10" spans="1:4">
      <c r="A10" s="15" t="s">
        <v>32</v>
      </c>
      <c r="B10" s="58">
        <v>91825</v>
      </c>
      <c r="C10" s="40">
        <v>2774627.8099999996</v>
      </c>
      <c r="D10" s="42"/>
    </row>
    <row r="11" spans="1:4">
      <c r="A11" s="15" t="s">
        <v>33</v>
      </c>
      <c r="B11" s="58">
        <v>4690.2299999999996</v>
      </c>
      <c r="C11" s="40">
        <v>553435.1</v>
      </c>
      <c r="D11" s="42"/>
    </row>
    <row r="12" spans="1:4">
      <c r="A12" s="15" t="s">
        <v>34</v>
      </c>
      <c r="B12" s="58">
        <v>4816</v>
      </c>
      <c r="C12" s="40">
        <v>640668.6</v>
      </c>
      <c r="D12" s="42"/>
    </row>
    <row r="13" spans="1:4">
      <c r="A13" s="15" t="s">
        <v>35</v>
      </c>
      <c r="B13" s="58">
        <v>2519.15</v>
      </c>
      <c r="C13" s="40">
        <v>314295.84999999998</v>
      </c>
      <c r="D13" s="42"/>
    </row>
    <row r="14" spans="1:4">
      <c r="A14" s="15" t="s">
        <v>36</v>
      </c>
      <c r="B14" s="58">
        <v>4767.33</v>
      </c>
      <c r="C14" s="40">
        <v>389504.63999999996</v>
      </c>
      <c r="D14" s="42"/>
    </row>
    <row r="15" spans="1:4">
      <c r="A15" s="15" t="s">
        <v>37</v>
      </c>
      <c r="B15" s="59">
        <v>110200.74</v>
      </c>
      <c r="C15" s="72">
        <v>4128054.59</v>
      </c>
      <c r="D15" s="42"/>
    </row>
    <row r="16" spans="1:4" ht="20.25" customHeight="1">
      <c r="A16" s="16" t="s">
        <v>38</v>
      </c>
      <c r="B16" s="44">
        <f>SUM(B4:B15)</f>
        <v>926440.10999999975</v>
      </c>
      <c r="C16" s="57">
        <f>SUM(C4:C15)</f>
        <v>24958389.470000003</v>
      </c>
    </row>
    <row r="17" spans="1:3" ht="7.5" customHeight="1">
      <c r="A17" s="16"/>
      <c r="B17" s="44"/>
    </row>
    <row r="18" spans="1:3">
      <c r="A18" s="16" t="s">
        <v>39</v>
      </c>
    </row>
    <row r="19" spans="1:3">
      <c r="A19" s="16"/>
    </row>
    <row r="20" spans="1:3" hidden="1">
      <c r="A20" s="15" t="s">
        <v>40</v>
      </c>
      <c r="B20" s="26">
        <f>+[1]E.RDO.!F54</f>
        <v>0</v>
      </c>
    </row>
    <row r="21" spans="1:3">
      <c r="A21" s="15" t="s">
        <v>41</v>
      </c>
      <c r="B21" s="58">
        <v>0</v>
      </c>
      <c r="C21" s="77">
        <v>218918</v>
      </c>
    </row>
    <row r="22" spans="1:3">
      <c r="A22" s="15" t="s">
        <v>42</v>
      </c>
      <c r="B22" s="59">
        <v>0</v>
      </c>
      <c r="C22" s="78">
        <v>23073</v>
      </c>
    </row>
    <row r="24" spans="1:3">
      <c r="A24" s="16" t="s">
        <v>43</v>
      </c>
      <c r="B24" s="51">
        <f>SUM(B20:B22)</f>
        <v>0</v>
      </c>
      <c r="C24" s="62">
        <f>SUM(C20:C22)</f>
        <v>241991</v>
      </c>
    </row>
    <row r="26" spans="1:3" ht="15.75" thickBot="1">
      <c r="A26" s="17" t="s">
        <v>44</v>
      </c>
      <c r="B26" s="18">
        <f>+B16+B24</f>
        <v>926440.10999999975</v>
      </c>
      <c r="C26" s="63">
        <f>+C16+C24</f>
        <v>25200380.470000003</v>
      </c>
    </row>
    <row r="27" spans="1:3" ht="15.75" thickTop="1">
      <c r="A27" s="17"/>
      <c r="B27" s="46"/>
    </row>
    <row r="28" spans="1:3">
      <c r="A28" s="53" t="s">
        <v>45</v>
      </c>
    </row>
    <row r="29" spans="1:3" ht="8.25" customHeight="1"/>
    <row r="30" spans="1:3">
      <c r="A30" s="14" t="s">
        <v>25</v>
      </c>
    </row>
    <row r="31" spans="1:3">
      <c r="A31" s="15" t="s">
        <v>26</v>
      </c>
      <c r="B31" s="65">
        <v>83169.820000000007</v>
      </c>
      <c r="C31" s="73">
        <v>3177196.15</v>
      </c>
    </row>
    <row r="32" spans="1:3">
      <c r="A32" s="15" t="s">
        <v>27</v>
      </c>
      <c r="B32" s="65">
        <v>217277.55</v>
      </c>
      <c r="C32" s="73">
        <v>2838899.39</v>
      </c>
    </row>
    <row r="33" spans="1:3">
      <c r="A33" s="15" t="s">
        <v>28</v>
      </c>
      <c r="B33" s="65">
        <v>302818.48</v>
      </c>
      <c r="C33" s="73">
        <v>5702412.3899999997</v>
      </c>
    </row>
    <row r="34" spans="1:3">
      <c r="A34" s="15" t="s">
        <v>29</v>
      </c>
      <c r="B34" s="65">
        <v>18955.2</v>
      </c>
      <c r="C34" s="73">
        <v>1482910.01</v>
      </c>
    </row>
    <row r="35" spans="1:3">
      <c r="A35" s="15" t="s">
        <v>30</v>
      </c>
      <c r="B35" s="65">
        <v>13046.25</v>
      </c>
      <c r="C35" s="73">
        <v>1437637.22</v>
      </c>
    </row>
    <row r="36" spans="1:3">
      <c r="A36" s="15" t="s">
        <v>31</v>
      </c>
      <c r="B36" s="65">
        <v>38658.06</v>
      </c>
      <c r="C36" s="73">
        <v>748203.83</v>
      </c>
    </row>
    <row r="37" spans="1:3">
      <c r="A37" s="15" t="s">
        <v>32</v>
      </c>
      <c r="B37" s="65">
        <v>87452.38</v>
      </c>
      <c r="C37" s="73">
        <v>2642784.56</v>
      </c>
    </row>
    <row r="38" spans="1:3">
      <c r="A38" s="15" t="s">
        <v>33</v>
      </c>
      <c r="B38" s="65">
        <v>4466.88</v>
      </c>
      <c r="C38" s="73">
        <v>527081.12</v>
      </c>
    </row>
    <row r="39" spans="1:3">
      <c r="A39" s="15" t="s">
        <v>34</v>
      </c>
      <c r="B39" s="65">
        <v>4586.66</v>
      </c>
      <c r="C39" s="73">
        <v>610160.54</v>
      </c>
    </row>
    <row r="40" spans="1:3">
      <c r="A40" s="15" t="s">
        <v>35</v>
      </c>
      <c r="B40" s="65">
        <v>2399.19</v>
      </c>
      <c r="C40" s="73">
        <v>299316.08</v>
      </c>
    </row>
    <row r="41" spans="1:3">
      <c r="A41" s="15" t="s">
        <v>36</v>
      </c>
      <c r="B41" s="65">
        <v>4540.3100000000004</v>
      </c>
      <c r="C41" s="73">
        <v>370956.79999999999</v>
      </c>
    </row>
    <row r="42" spans="1:3">
      <c r="A42" s="15" t="s">
        <v>37</v>
      </c>
      <c r="B42" s="59">
        <v>103773.16</v>
      </c>
      <c r="C42" s="74">
        <v>3929168.47</v>
      </c>
    </row>
    <row r="43" spans="1:3" ht="9" customHeight="1">
      <c r="A43" s="15"/>
    </row>
    <row r="44" spans="1:3">
      <c r="A44" s="19" t="s">
        <v>46</v>
      </c>
      <c r="B44" s="44">
        <f>SUM(B31:B43)</f>
        <v>881143.94</v>
      </c>
      <c r="C44" s="57">
        <f>SUM(C31:C43)</f>
        <v>23766726.559999999</v>
      </c>
    </row>
    <row r="45" spans="1:3" ht="7.5" customHeight="1">
      <c r="A45" s="15"/>
    </row>
    <row r="46" spans="1:3">
      <c r="A46" s="16" t="s">
        <v>39</v>
      </c>
    </row>
    <row r="47" spans="1:3">
      <c r="A47" s="16"/>
    </row>
    <row r="48" spans="1:3" hidden="1">
      <c r="A48" s="15" t="s">
        <v>40</v>
      </c>
      <c r="B48" s="45">
        <f>+[1]E.RDO.!F143</f>
        <v>0</v>
      </c>
    </row>
    <row r="49" spans="1:3">
      <c r="A49" s="15" t="s">
        <v>41</v>
      </c>
      <c r="B49" s="58">
        <v>0</v>
      </c>
      <c r="C49" s="40">
        <v>268055.03999999992</v>
      </c>
    </row>
    <row r="50" spans="1:3">
      <c r="A50" s="15" t="s">
        <v>42</v>
      </c>
      <c r="B50" s="59">
        <v>0</v>
      </c>
      <c r="C50" s="72">
        <v>29533.439999999999</v>
      </c>
    </row>
    <row r="52" spans="1:3">
      <c r="A52" s="16" t="s">
        <v>43</v>
      </c>
      <c r="B52" s="51">
        <f>SUM(B48:B50)</f>
        <v>0</v>
      </c>
      <c r="C52" s="62">
        <f>SUM(C48:C50)</f>
        <v>297588.47999999992</v>
      </c>
    </row>
    <row r="53" spans="1:3" ht="8.1" customHeight="1"/>
    <row r="54" spans="1:3" ht="15.75" thickBot="1">
      <c r="A54" s="17" t="s">
        <v>47</v>
      </c>
      <c r="B54" s="18">
        <f>+B52+B44</f>
        <v>881143.94</v>
      </c>
      <c r="C54" s="63">
        <f>+C52+C44</f>
        <v>24064315.039999999</v>
      </c>
    </row>
    <row r="55" spans="1:3" ht="9" customHeight="1" thickTop="1">
      <c r="A55" s="17"/>
      <c r="B55" s="46"/>
    </row>
    <row r="56" spans="1:3" ht="15">
      <c r="A56" s="52" t="s">
        <v>48</v>
      </c>
      <c r="B56" s="47"/>
    </row>
    <row r="57" spans="1:3">
      <c r="A57" s="64" t="s">
        <v>49</v>
      </c>
      <c r="B57" s="75">
        <f>+[2]GTOS!B51</f>
        <v>37740174.959999993</v>
      </c>
      <c r="C57" s="75">
        <f>+[2]GTOS!C51</f>
        <v>403696620.43000001</v>
      </c>
    </row>
    <row r="58" spans="1:3">
      <c r="A58" s="64" t="s">
        <v>50</v>
      </c>
      <c r="B58" s="75">
        <f>+[2]GTOS!B53</f>
        <v>35579.15</v>
      </c>
      <c r="C58" s="75">
        <f>+[2]GTOS!C53</f>
        <v>630075.36</v>
      </c>
    </row>
    <row r="59" spans="1:3">
      <c r="A59" s="64" t="s">
        <v>51</v>
      </c>
      <c r="B59" s="75">
        <f>+[2]GTOS!B9</f>
        <v>7500</v>
      </c>
      <c r="C59" s="75">
        <f>+[2]GTOS!C9</f>
        <v>7500</v>
      </c>
    </row>
    <row r="60" spans="1:3">
      <c r="A60" s="64" t="s">
        <v>52</v>
      </c>
      <c r="B60" s="75">
        <f>+[2]GTOS!B31</f>
        <v>85000</v>
      </c>
      <c r="C60" s="75">
        <f>+[2]GTOS!C31</f>
        <v>2075232.5</v>
      </c>
    </row>
    <row r="61" spans="1:3">
      <c r="A61" s="64" t="s">
        <v>53</v>
      </c>
      <c r="B61" s="75">
        <f>+[2]GTOS!B41</f>
        <v>22766.66</v>
      </c>
      <c r="C61" s="75">
        <f>+[2]GTOS!C41</f>
        <v>193732.67</v>
      </c>
    </row>
    <row r="62" spans="1:3">
      <c r="A62" s="64" t="s">
        <v>54</v>
      </c>
      <c r="B62" s="75">
        <f>+[2]GTOS!B43</f>
        <v>2668977.08</v>
      </c>
      <c r="C62" s="75">
        <f>+[2]GTOS!C43</f>
        <v>28489801.790000003</v>
      </c>
    </row>
    <row r="63" spans="1:3">
      <c r="A63" s="64" t="s">
        <v>55</v>
      </c>
      <c r="B63" s="75">
        <f>+[2]GTOS!B44</f>
        <v>2620015.9899999998</v>
      </c>
      <c r="C63" s="75">
        <f>+[2]GTOS!C44</f>
        <v>27869511.120000001</v>
      </c>
    </row>
    <row r="64" spans="1:3">
      <c r="A64" s="64" t="s">
        <v>56</v>
      </c>
      <c r="B64" s="75">
        <f>+[2]GTOS!B46</f>
        <v>387085.07999999996</v>
      </c>
      <c r="C64" s="75">
        <f>+[2]GTOS!C46</f>
        <v>4055284.7499999995</v>
      </c>
    </row>
    <row r="65" spans="1:3">
      <c r="A65" s="64" t="s">
        <v>57</v>
      </c>
      <c r="B65" s="75">
        <f>+[2]GTOS!B12</f>
        <v>0</v>
      </c>
      <c r="C65" s="75">
        <f>+[2]GTOS!C12</f>
        <v>10973105</v>
      </c>
    </row>
    <row r="66" spans="1:3">
      <c r="A66" s="64" t="s">
        <v>58</v>
      </c>
      <c r="B66" s="75">
        <f>+[2]GTOS!B28</f>
        <v>12690.11</v>
      </c>
      <c r="C66" s="75">
        <f>+[2]GTOS!C28</f>
        <v>274993.52</v>
      </c>
    </row>
    <row r="67" spans="1:3">
      <c r="A67" s="64" t="s">
        <v>59</v>
      </c>
      <c r="B67" s="75">
        <f>+[2]GTOS!B52</f>
        <v>0</v>
      </c>
      <c r="C67" s="75">
        <f>+[2]GTOS!C52</f>
        <v>205317</v>
      </c>
    </row>
    <row r="68" spans="1:3">
      <c r="A68" s="64" t="s">
        <v>60</v>
      </c>
      <c r="B68" s="75">
        <f>+[2]GTOS!B8</f>
        <v>329966</v>
      </c>
      <c r="C68" s="75">
        <f>+[2]GTOS!C8</f>
        <v>3523726</v>
      </c>
    </row>
    <row r="69" spans="1:3">
      <c r="A69" s="64" t="s">
        <v>61</v>
      </c>
      <c r="B69" s="75">
        <f>+[2]GTOS!B27</f>
        <v>413850</v>
      </c>
      <c r="C69" s="75">
        <f>+[2]GTOS!C27</f>
        <v>4213350</v>
      </c>
    </row>
    <row r="70" spans="1:3">
      <c r="A70" s="64" t="s">
        <v>62</v>
      </c>
      <c r="B70" s="75">
        <f>+[2]GTOS!B11</f>
        <v>0</v>
      </c>
      <c r="C70" s="75">
        <f>+[2]GTOS!C11</f>
        <v>390000</v>
      </c>
    </row>
    <row r="71" spans="1:3">
      <c r="A71" s="64" t="s">
        <v>63</v>
      </c>
      <c r="B71" s="75">
        <f>+[2]GTOS!B33</f>
        <v>4200</v>
      </c>
      <c r="C71" s="75">
        <f>+[2]GTOS!C33</f>
        <v>34638.370000000003</v>
      </c>
    </row>
    <row r="72" spans="1:3">
      <c r="A72" s="64" t="s">
        <v>64</v>
      </c>
      <c r="B72" s="75">
        <f>+[2]GTOS!B45</f>
        <v>3766068.77</v>
      </c>
      <c r="C72" s="75">
        <f>+[2]GTOS!C45</f>
        <v>21992082.460000001</v>
      </c>
    </row>
    <row r="73" spans="1:3">
      <c r="A73" s="64" t="s">
        <v>65</v>
      </c>
      <c r="B73" s="75">
        <f>+[2]GTOS!B3</f>
        <v>97260</v>
      </c>
      <c r="C73" s="75">
        <f>+[2]GTOS!C3</f>
        <v>1382223.37</v>
      </c>
    </row>
    <row r="74" spans="1:3">
      <c r="A74" s="64" t="s">
        <v>66</v>
      </c>
      <c r="B74" s="75">
        <f>+[2]GTOS!B49</f>
        <v>23050</v>
      </c>
      <c r="C74" s="75">
        <f>+[2]GTOS!C49</f>
        <v>413515</v>
      </c>
    </row>
    <row r="75" spans="1:3">
      <c r="A75" s="64" t="s">
        <v>67</v>
      </c>
      <c r="B75" s="75">
        <f>+[2]GTOS!B30+[2]GTOS!B39</f>
        <v>30665.089999999997</v>
      </c>
      <c r="C75" s="75">
        <f>+[2]GTOS!C30+[2]GTOS!C39</f>
        <v>170275.03</v>
      </c>
    </row>
    <row r="76" spans="1:3">
      <c r="A76" s="64" t="s">
        <v>68</v>
      </c>
      <c r="B76" s="75">
        <f>+[2]GTOS!B50</f>
        <v>120799.98</v>
      </c>
      <c r="C76" s="75">
        <f>+[2]GTOS!C50</f>
        <v>968699.93</v>
      </c>
    </row>
    <row r="77" spans="1:3">
      <c r="A77" s="64" t="s">
        <v>69</v>
      </c>
      <c r="B77" s="75">
        <f>+[2]GTOS!B40</f>
        <v>0</v>
      </c>
      <c r="C77" s="75">
        <f>+[2]GTOS!C40</f>
        <v>275068.14</v>
      </c>
    </row>
    <row r="78" spans="1:3">
      <c r="A78" s="64" t="s">
        <v>70</v>
      </c>
      <c r="B78" s="75">
        <f>+[2]GTOS!B10</f>
        <v>673676.23</v>
      </c>
      <c r="C78" s="75">
        <f>+[2]GTOS!C10</f>
        <v>8846811.5699999984</v>
      </c>
    </row>
    <row r="79" spans="1:3">
      <c r="A79" s="64" t="s">
        <v>71</v>
      </c>
      <c r="B79" s="75">
        <f>+[2]GTOS!B17</f>
        <v>1261235.21</v>
      </c>
      <c r="C79" s="75">
        <f>+[2]GTOS!C17</f>
        <v>13318451.18</v>
      </c>
    </row>
    <row r="80" spans="1:3">
      <c r="A80" s="64" t="s">
        <v>72</v>
      </c>
      <c r="B80" s="75">
        <f>+[2]GTOS!B48</f>
        <v>404907.55</v>
      </c>
      <c r="C80" s="75">
        <f>+[2]GTOS!C48</f>
        <v>6400134.1799999997</v>
      </c>
    </row>
    <row r="81" spans="1:3">
      <c r="A81" s="64" t="s">
        <v>73</v>
      </c>
      <c r="B81" s="75">
        <f>+[2]GTOS!B5</f>
        <v>1177000</v>
      </c>
      <c r="C81" s="75">
        <f>+[2]GTOS!C5</f>
        <v>30044998.989999998</v>
      </c>
    </row>
    <row r="82" spans="1:3">
      <c r="A82" s="64" t="s">
        <v>74</v>
      </c>
      <c r="B82" s="75">
        <f>+[2]GTOS!B7</f>
        <v>0</v>
      </c>
      <c r="C82" s="75">
        <f>+[2]GTOS!C7</f>
        <v>7613695.3700000001</v>
      </c>
    </row>
    <row r="83" spans="1:3">
      <c r="A83" s="64" t="s">
        <v>75</v>
      </c>
      <c r="B83" s="75">
        <f>+[2]GTOS!B34</f>
        <v>511300</v>
      </c>
      <c r="C83" s="75">
        <f>+[2]GTOS!C34</f>
        <v>5564000</v>
      </c>
    </row>
    <row r="84" spans="1:3">
      <c r="A84" s="64" t="s">
        <v>76</v>
      </c>
      <c r="B84" s="75">
        <f>+[2]GTOS!B2</f>
        <v>71276</v>
      </c>
      <c r="C84" s="75">
        <f>+[2]GTOS!C2</f>
        <v>707647.17999999993</v>
      </c>
    </row>
    <row r="85" spans="1:3">
      <c r="A85" s="64" t="s">
        <v>77</v>
      </c>
      <c r="B85" s="75">
        <f>+[2]GTOS!B36</f>
        <v>24642.49</v>
      </c>
      <c r="C85" s="75">
        <f>+[2]GTOS!C36</f>
        <v>16117295.319999998</v>
      </c>
    </row>
    <row r="86" spans="1:3">
      <c r="A86" s="64" t="s">
        <v>78</v>
      </c>
      <c r="B86" s="75">
        <f>+[2]GTOS!B22</f>
        <v>11760</v>
      </c>
      <c r="C86" s="75">
        <f>+[2]GTOS!C22</f>
        <v>220906.11</v>
      </c>
    </row>
    <row r="87" spans="1:3">
      <c r="A87" s="64" t="s">
        <v>79</v>
      </c>
      <c r="B87" s="75">
        <f>+[2]GTOS!B29</f>
        <v>75870.77</v>
      </c>
      <c r="C87" s="75">
        <f>+[2]GTOS!C29</f>
        <v>1014689.51</v>
      </c>
    </row>
    <row r="88" spans="1:3">
      <c r="A88" s="64" t="s">
        <v>80</v>
      </c>
      <c r="B88" s="75">
        <f>+[2]GTOS!B37</f>
        <v>33532.44</v>
      </c>
      <c r="C88" s="75">
        <f>+[2]GTOS!C37</f>
        <v>1054263.9099999997</v>
      </c>
    </row>
    <row r="89" spans="1:3">
      <c r="A89" s="64" t="s">
        <v>81</v>
      </c>
      <c r="B89" s="75">
        <f>+[2]GTOS!B35</f>
        <v>22149.46</v>
      </c>
      <c r="C89" s="75">
        <f>+[2]GTOS!C35</f>
        <v>64876.34</v>
      </c>
    </row>
    <row r="90" spans="1:3">
      <c r="A90" s="64" t="s">
        <v>82</v>
      </c>
      <c r="B90" s="75">
        <f>+[2]GTOS!B4</f>
        <v>0</v>
      </c>
      <c r="C90" s="75">
        <f>+[2]GTOS!C4</f>
        <v>2167924.3199999998</v>
      </c>
    </row>
    <row r="91" spans="1:3">
      <c r="A91" s="64" t="s">
        <v>83</v>
      </c>
      <c r="B91" s="75">
        <f>+[2]GTOS!B6</f>
        <v>229951.27000000002</v>
      </c>
      <c r="C91" s="75">
        <f>+[2]GTOS!C6</f>
        <v>3667951.52</v>
      </c>
    </row>
    <row r="92" spans="1:3">
      <c r="A92" s="64" t="s">
        <v>84</v>
      </c>
      <c r="B92" s="75">
        <f>+[2]GTOS!B16</f>
        <v>0</v>
      </c>
      <c r="C92" s="75">
        <f>+[2]GTOS!C16</f>
        <v>770406.85</v>
      </c>
    </row>
    <row r="93" spans="1:3">
      <c r="A93" s="64" t="s">
        <v>85</v>
      </c>
      <c r="B93" s="75">
        <f>+[2]GTOS!B18</f>
        <v>498600</v>
      </c>
      <c r="C93" s="75">
        <f>+[2]GTOS!C18</f>
        <v>498600</v>
      </c>
    </row>
    <row r="94" spans="1:3">
      <c r="A94" s="64" t="s">
        <v>86</v>
      </c>
      <c r="B94" s="75">
        <f>+[2]GTOS!B13</f>
        <v>0</v>
      </c>
      <c r="C94" s="75">
        <f>+[2]GTOS!C13</f>
        <v>16200</v>
      </c>
    </row>
    <row r="95" spans="1:3">
      <c r="A95" s="64" t="s">
        <v>87</v>
      </c>
      <c r="B95" s="75">
        <f>+[2]GTOS!B25</f>
        <v>26239866.739999998</v>
      </c>
      <c r="C95" s="75">
        <f>+[2]GTOS!C25</f>
        <v>205437294.88</v>
      </c>
    </row>
    <row r="96" spans="1:3">
      <c r="A96" s="64" t="s">
        <v>88</v>
      </c>
      <c r="B96" s="75">
        <f>+[2]GTOS!B14</f>
        <v>0</v>
      </c>
      <c r="C96" s="75">
        <f>+[2]GTOS!C14</f>
        <v>202247.61000000002</v>
      </c>
    </row>
    <row r="97" spans="1:3">
      <c r="A97" s="64" t="s">
        <v>89</v>
      </c>
      <c r="B97" s="75">
        <f>+[2]GTOS!B19</f>
        <v>0</v>
      </c>
      <c r="C97" s="75">
        <f>+[2]GTOS!C19</f>
        <v>2300</v>
      </c>
    </row>
    <row r="98" spans="1:3">
      <c r="A98" s="64" t="s">
        <v>90</v>
      </c>
      <c r="B98" s="75">
        <f>+[2]GTOS!B23</f>
        <v>0</v>
      </c>
      <c r="C98" s="75">
        <f>+[2]GTOS!C23</f>
        <v>18010</v>
      </c>
    </row>
    <row r="99" spans="1:3">
      <c r="A99" s="64" t="s">
        <v>91</v>
      </c>
      <c r="B99" s="75">
        <f>+[2]GTOS!B32</f>
        <v>88799955.810000002</v>
      </c>
      <c r="C99" s="75">
        <f>+[2]GTOS!C32</f>
        <v>758939633.28999996</v>
      </c>
    </row>
    <row r="100" spans="1:3">
      <c r="A100" s="64" t="s">
        <v>92</v>
      </c>
      <c r="B100" s="75">
        <f>+[2]GTOS!B42</f>
        <v>230473.54</v>
      </c>
      <c r="C100" s="75">
        <f>+[2]GTOS!C42</f>
        <v>1500780.29</v>
      </c>
    </row>
    <row r="101" spans="1:3">
      <c r="A101" s="64" t="s">
        <v>93</v>
      </c>
      <c r="B101" s="75">
        <f>+[2]GTOS!B26</f>
        <v>94942.19</v>
      </c>
      <c r="C101" s="75">
        <f>+[2]GTOS!C26</f>
        <v>1139306.28</v>
      </c>
    </row>
    <row r="102" spans="1:3">
      <c r="A102" s="64" t="s">
        <v>94</v>
      </c>
      <c r="B102" s="75">
        <f>+[2]GTOS!B15</f>
        <v>1502413.81</v>
      </c>
      <c r="C102" s="75">
        <f>+[2]GTOS!C15</f>
        <v>16940898.82</v>
      </c>
    </row>
    <row r="103" spans="1:3">
      <c r="A103" s="64" t="s">
        <v>95</v>
      </c>
      <c r="B103" s="75">
        <f>+[2]GTOS!B38</f>
        <v>21000</v>
      </c>
      <c r="C103" s="75">
        <f>+[2]GTOS!C38</f>
        <v>148497.5</v>
      </c>
    </row>
    <row r="104" spans="1:3">
      <c r="A104" s="64" t="s">
        <v>96</v>
      </c>
      <c r="B104" s="76">
        <f>+[2]GTOS!B20+[2]GTOS!B21+[2]GTOS!B24+[2]GTOS!B47</f>
        <v>85639.790000000008</v>
      </c>
      <c r="C104" s="76">
        <f>+[2]GTOS!C20+[2]GTOS!C21+[2]GTOS!C24+[2]GTOS!C47</f>
        <v>1415766.13</v>
      </c>
    </row>
    <row r="105" spans="1:3" ht="23.25" customHeight="1" thickBot="1">
      <c r="A105" s="17" t="s">
        <v>97</v>
      </c>
      <c r="B105" s="49">
        <f>SUM(B57:B104)</f>
        <v>170335842.16999996</v>
      </c>
      <c r="C105" s="49">
        <f>SUM(C57:C104)</f>
        <v>1595668339.5900002</v>
      </c>
    </row>
    <row r="106" spans="1:3" ht="9.9499999999999993" customHeight="1" thickTop="1">
      <c r="A106" s="20"/>
      <c r="B106" s="50"/>
    </row>
    <row r="107" spans="1:3" ht="15" customHeight="1">
      <c r="A107" s="52" t="s">
        <v>98</v>
      </c>
      <c r="B107" s="48"/>
    </row>
    <row r="108" spans="1:3" ht="12.75" customHeight="1">
      <c r="A108" s="12"/>
      <c r="B108" s="48"/>
    </row>
    <row r="109" spans="1:3" ht="12.95" customHeight="1">
      <c r="A109" s="15" t="s">
        <v>99</v>
      </c>
      <c r="B109" s="58">
        <v>0</v>
      </c>
      <c r="C109" s="58">
        <v>2326872.9300000002</v>
      </c>
    </row>
    <row r="110" spans="1:3" ht="12.95" customHeight="1">
      <c r="A110" s="15" t="s">
        <v>100</v>
      </c>
      <c r="B110" s="58">
        <v>3025</v>
      </c>
      <c r="C110" s="58">
        <v>357525.79</v>
      </c>
    </row>
    <row r="111" spans="1:3" ht="12.95" customHeight="1">
      <c r="A111" s="15" t="s">
        <v>101</v>
      </c>
      <c r="B111" s="58">
        <v>129.96</v>
      </c>
      <c r="C111" s="58">
        <v>23002.09</v>
      </c>
    </row>
    <row r="112" spans="1:3" ht="12.95" customHeight="1">
      <c r="A112" s="15" t="s">
        <v>102</v>
      </c>
      <c r="B112" s="58">
        <v>0</v>
      </c>
      <c r="C112" s="58">
        <v>0.01</v>
      </c>
    </row>
    <row r="113" spans="1:3" ht="12.95" customHeight="1">
      <c r="A113" s="15" t="s">
        <v>103</v>
      </c>
      <c r="B113" s="59">
        <v>104483.08</v>
      </c>
      <c r="C113" s="59">
        <v>1141821.52</v>
      </c>
    </row>
    <row r="114" spans="1:3" ht="12.95" customHeight="1">
      <c r="A114" s="15"/>
      <c r="B114" s="48"/>
    </row>
    <row r="115" spans="1:3" ht="15.75" thickBot="1">
      <c r="A115" s="17" t="s">
        <v>104</v>
      </c>
      <c r="B115" s="21">
        <f>SUM(B109:B113)</f>
        <v>107638.04000000001</v>
      </c>
      <c r="C115" s="21">
        <f>SUM(C109:C113)</f>
        <v>3849222.34</v>
      </c>
    </row>
    <row r="116" spans="1:3" ht="12.95" customHeight="1" thickTop="1">
      <c r="A116" s="15"/>
      <c r="B116" s="48"/>
    </row>
    <row r="117" spans="1:3" ht="12.95" customHeight="1">
      <c r="A117" s="15"/>
      <c r="B117" s="48"/>
    </row>
    <row r="118" spans="1:3" ht="12.95" customHeight="1">
      <c r="A118" s="22"/>
      <c r="B118" s="48"/>
    </row>
    <row r="119" spans="1:3" ht="12.95" customHeight="1">
      <c r="A119" s="15"/>
      <c r="B119" s="48"/>
    </row>
    <row r="120" spans="1:3" ht="12.95" customHeight="1">
      <c r="A120" s="15"/>
      <c r="B120" s="48"/>
    </row>
    <row r="121" spans="1:3" ht="15" customHeight="1"/>
    <row r="122" spans="1:3" ht="15" customHeight="1"/>
    <row r="123" spans="1:3" ht="15" customHeight="1"/>
    <row r="124" spans="1:3" ht="15" customHeight="1"/>
    <row r="125" spans="1:3" ht="15" customHeight="1"/>
    <row r="126" spans="1:3" ht="15" customHeight="1"/>
    <row r="127" spans="1:3" ht="15" customHeight="1"/>
    <row r="128" spans="1:3" ht="15" customHeight="1"/>
    <row r="129" spans="1:2" ht="15" customHeight="1"/>
    <row r="130" spans="1:2" ht="15" customHeight="1"/>
    <row r="132" spans="1:2">
      <c r="A132" s="23"/>
      <c r="B132" s="43"/>
    </row>
    <row r="133" spans="1:2">
      <c r="A133" s="23"/>
      <c r="B133" s="43"/>
    </row>
    <row r="134" spans="1:2">
      <c r="A134" s="23"/>
      <c r="B134" s="43"/>
    </row>
    <row r="135" spans="1:2">
      <c r="A135" s="23"/>
      <c r="B135" s="43"/>
    </row>
    <row r="136" spans="1:2">
      <c r="A136" s="23"/>
      <c r="B136" s="43"/>
    </row>
    <row r="137" spans="1:2">
      <c r="A137" s="23"/>
      <c r="B137" s="43"/>
    </row>
    <row r="138" spans="1:2">
      <c r="A138" s="23"/>
      <c r="B138" s="43"/>
    </row>
    <row r="139" spans="1:2">
      <c r="A139" s="23"/>
      <c r="B139" s="43"/>
    </row>
    <row r="140" spans="1:2">
      <c r="A140" s="23"/>
      <c r="B140" s="43"/>
    </row>
    <row r="141" spans="1:2">
      <c r="A141" s="23"/>
      <c r="B141" s="43"/>
    </row>
    <row r="142" spans="1:2">
      <c r="A142" s="23"/>
      <c r="B142" s="43"/>
    </row>
    <row r="143" spans="1:2">
      <c r="A143" s="23"/>
      <c r="B143" s="43"/>
    </row>
    <row r="144" spans="1:2">
      <c r="A144" s="23"/>
      <c r="B144" s="43"/>
    </row>
    <row r="145" spans="1:2">
      <c r="A145" s="23"/>
      <c r="B145" s="43"/>
    </row>
    <row r="146" spans="1:2">
      <c r="A146" s="23"/>
      <c r="B146" s="43"/>
    </row>
    <row r="147" spans="1:2">
      <c r="A147" s="23"/>
      <c r="B147" s="43"/>
    </row>
    <row r="148" spans="1:2">
      <c r="A148" s="23"/>
      <c r="B148" s="43"/>
    </row>
    <row r="149" spans="1:2">
      <c r="A149" s="23"/>
      <c r="B149" s="43"/>
    </row>
    <row r="150" spans="1:2">
      <c r="A150" s="23"/>
      <c r="B150" s="43"/>
    </row>
    <row r="151" spans="1:2">
      <c r="A151" s="23"/>
      <c r="B151" s="43"/>
    </row>
    <row r="152" spans="1:2">
      <c r="A152" s="23"/>
      <c r="B152" s="43"/>
    </row>
    <row r="153" spans="1:2">
      <c r="A153" s="23"/>
      <c r="B153" s="43"/>
    </row>
    <row r="154" spans="1:2">
      <c r="A154" s="23"/>
      <c r="B154" s="43"/>
    </row>
    <row r="155" spans="1:2">
      <c r="A155" s="23"/>
      <c r="B155" s="43"/>
    </row>
    <row r="156" spans="1:2">
      <c r="A156" s="23"/>
      <c r="B156" s="43"/>
    </row>
    <row r="157" spans="1:2">
      <c r="A157" s="23"/>
      <c r="B157" s="43"/>
    </row>
    <row r="158" spans="1:2">
      <c r="A158" s="23"/>
      <c r="B158" s="43"/>
    </row>
    <row r="159" spans="1:2">
      <c r="A159" s="23"/>
      <c r="B159" s="43"/>
    </row>
    <row r="160" spans="1:2">
      <c r="A160" s="23"/>
      <c r="B160" s="43"/>
    </row>
    <row r="161" spans="1:2">
      <c r="A161" s="23"/>
      <c r="B161" s="43"/>
    </row>
    <row r="162" spans="1:2">
      <c r="A162" s="23"/>
      <c r="B162" s="43"/>
    </row>
    <row r="163" spans="1:2">
      <c r="A163" s="23"/>
      <c r="B163" s="43"/>
    </row>
    <row r="164" spans="1:2">
      <c r="A164" s="23"/>
      <c r="B164" s="43"/>
    </row>
    <row r="165" spans="1:2">
      <c r="A165" s="23"/>
      <c r="B165" s="43"/>
    </row>
    <row r="166" spans="1:2">
      <c r="A166" s="23"/>
      <c r="B166" s="43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octubre de 2015
Valores en RD$
</oddHeader>
  </headerFooter>
  <rowBreaks count="3" manualBreakCount="3">
    <brk id="26" max="16383" man="1"/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ER</vt:lpstr>
      <vt:lpstr>AER</vt:lpstr>
      <vt:lpstr>ER!Área_de_impresión</vt:lpstr>
      <vt:lpstr>AER!Títulos_a_imprimir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Eimy Gomez</cp:lastModifiedBy>
  <cp:revision/>
  <dcterms:created xsi:type="dcterms:W3CDTF">1999-04-24T14:30:54Z</dcterms:created>
  <dcterms:modified xsi:type="dcterms:W3CDTF">2016-01-22T15:09:45Z</dcterms:modified>
  <cp:category/>
  <cp:contentStatus/>
</cp:coreProperties>
</file>