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ESPRE\TRANSPARENCIA\PRESUPUESTO\EJECUCIONES PRESUPUESTARIAS\2022\"/>
    </mc:Choice>
  </mc:AlternateContent>
  <xr:revisionPtr revIDLastSave="0" documentId="8_{F4750EAD-6E36-48E2-A590-F28D99C2603A}" xr6:coauthVersionLast="36" xr6:coauthVersionMax="36" xr10:uidLastSave="{00000000-0000-0000-0000-000000000000}"/>
  <bookViews>
    <workbookView xWindow="0" yWindow="0" windowWidth="28800" windowHeight="12225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externalReferences>
    <externalReference r:id="rId4"/>
  </externalReference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2" l="1"/>
  <c r="E73" i="2"/>
  <c r="E65" i="2"/>
  <c r="E59" i="2"/>
  <c r="E56" i="2"/>
  <c r="E55" i="2"/>
  <c r="E39" i="2"/>
  <c r="E37" i="2"/>
  <c r="E35" i="2"/>
  <c r="E33" i="2"/>
  <c r="E32" i="2"/>
  <c r="E31" i="2"/>
  <c r="E30" i="2"/>
  <c r="E26" i="2"/>
  <c r="E25" i="2"/>
  <c r="E24" i="2"/>
  <c r="E23" i="2"/>
  <c r="E22" i="2"/>
  <c r="E21" i="2"/>
  <c r="E20" i="2"/>
  <c r="E19" i="2"/>
  <c r="E17" i="2"/>
  <c r="E16" i="2"/>
  <c r="E14" i="2"/>
  <c r="E29" i="1"/>
  <c r="E29" i="2" s="1"/>
  <c r="E13" i="1"/>
  <c r="E13" i="2" s="1"/>
  <c r="L80" i="3" l="1"/>
  <c r="L72" i="3"/>
  <c r="L58" i="3"/>
  <c r="L55" i="3"/>
  <c r="L54" i="3"/>
  <c r="L38" i="3"/>
  <c r="L36" i="3"/>
  <c r="L34" i="3"/>
  <c r="L33" i="3"/>
  <c r="L32" i="3"/>
  <c r="L31" i="3"/>
  <c r="L30" i="3"/>
  <c r="L29" i="3"/>
  <c r="L28" i="3"/>
  <c r="L26" i="3"/>
  <c r="L25" i="3"/>
  <c r="L24" i="3"/>
  <c r="L23" i="3"/>
  <c r="L22" i="3"/>
  <c r="L21" i="3"/>
  <c r="L20" i="3"/>
  <c r="L19" i="3"/>
  <c r="L18" i="3"/>
  <c r="L16" i="3"/>
  <c r="L15" i="3"/>
  <c r="L14" i="3"/>
  <c r="N81" i="2"/>
  <c r="N73" i="2"/>
  <c r="N65" i="2"/>
  <c r="N62" i="2"/>
  <c r="N59" i="2"/>
  <c r="N56" i="2"/>
  <c r="N55" i="2"/>
  <c r="N39" i="2"/>
  <c r="N37" i="2"/>
  <c r="N35" i="2"/>
  <c r="N33" i="2"/>
  <c r="N32" i="2"/>
  <c r="N31" i="2"/>
  <c r="N30" i="2"/>
  <c r="N26" i="2"/>
  <c r="R13" i="2"/>
  <c r="N29" i="2"/>
  <c r="N25" i="2"/>
  <c r="N24" i="2"/>
  <c r="N23" i="2"/>
  <c r="N22" i="2"/>
  <c r="N21" i="2"/>
  <c r="N20" i="2"/>
  <c r="N17" i="2"/>
  <c r="N15" i="2"/>
  <c r="N14" i="2"/>
  <c r="N13" i="2"/>
  <c r="L13" i="3"/>
  <c r="L12" i="3"/>
  <c r="E80" i="2" l="1"/>
  <c r="E72" i="2"/>
  <c r="E64" i="2"/>
  <c r="E54" i="2"/>
  <c r="E38" i="2"/>
  <c r="E28" i="2"/>
  <c r="E18" i="2"/>
  <c r="P80" i="3" l="1"/>
  <c r="J79" i="3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G63" i="3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E12" i="2" s="1"/>
  <c r="E85" i="2" s="1"/>
  <c r="E85" i="1" l="1"/>
  <c r="H80" i="2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6" i="2"/>
  <c r="R55" i="2"/>
  <c r="R39" i="2"/>
  <c r="R38" i="2" s="1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7" i="2"/>
  <c r="R15" i="2"/>
  <c r="R14" i="2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54" i="2" l="1"/>
  <c r="R72" i="2"/>
  <c r="R28" i="2"/>
  <c r="P27" i="3"/>
  <c r="P53" i="3"/>
  <c r="P37" i="3"/>
  <c r="P79" i="3"/>
  <c r="P17" i="3"/>
  <c r="P11" i="3"/>
  <c r="P71" i="3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2" i="2"/>
  <c r="K79" i="3" l="1"/>
  <c r="K76" i="3"/>
  <c r="K71" i="3"/>
  <c r="K53" i="3"/>
  <c r="K37" i="3"/>
  <c r="K27" i="3"/>
  <c r="K17" i="3"/>
  <c r="K11" i="3"/>
  <c r="K84" i="3" l="1"/>
  <c r="J28" i="2" l="1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I85" i="2" l="1"/>
  <c r="J85" i="2"/>
  <c r="H85" i="2"/>
  <c r="P85" i="2"/>
  <c r="Q85" i="2"/>
  <c r="G85" i="2"/>
  <c r="K85" i="2"/>
  <c r="O85" i="2"/>
  <c r="L85" i="2"/>
  <c r="F85" i="2"/>
  <c r="M18" i="2" l="1"/>
  <c r="M85" i="2" s="1"/>
  <c r="N19" i="2" l="1"/>
  <c r="N16" i="2"/>
  <c r="N18" i="2" l="1"/>
  <c r="N85" i="2" s="1"/>
  <c r="R19" i="2"/>
  <c r="R18" i="2" s="1"/>
  <c r="R16" i="2"/>
  <c r="R12" i="2" s="1"/>
  <c r="N12" i="2"/>
  <c r="R85" i="2" l="1"/>
</calcChain>
</file>

<file path=xl/sharedStrings.xml><?xml version="1.0" encoding="utf-8"?>
<sst xmlns="http://schemas.openxmlformats.org/spreadsheetml/2006/main" count="383" uniqueCount="104">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</sst>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1" applyFont="1"/>
    <xf numFmtId="0" fontId="3" fillId="0" borderId="0" xfId="0" applyFont="1"/>
    <xf numFmtId="164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43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168" fontId="16" fillId="0" borderId="0" xfId="0" applyNumberFormat="1" applyFont="1"/>
    <xf numFmtId="168" fontId="0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0</xdr:rowOff>
    </xdr:from>
    <xdr:to>
      <xdr:col>2</xdr:col>
      <xdr:colOff>1573337</xdr:colOff>
      <xdr:row>6</xdr:row>
      <xdr:rowOff>26401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46" y="68036"/>
          <a:ext cx="1487612" cy="1264651"/>
        </a:xfrm>
        <a:prstGeom prst="rect">
          <a:avLst/>
        </a:prstGeom>
      </xdr:spPr>
    </xdr:pic>
    <xdr:clientData/>
  </xdr:twoCellAnchor>
  <xdr:oneCellAnchor>
    <xdr:from>
      <xdr:col>3</xdr:col>
      <xdr:colOff>1530803</xdr:colOff>
      <xdr:row>1</xdr:row>
      <xdr:rowOff>68036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258536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10</xdr:col>
      <xdr:colOff>1016553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879341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967154</xdr:colOff>
      <xdr:row>93</xdr:row>
      <xdr:rowOff>13608</xdr:rowOff>
    </xdr:from>
    <xdr:to>
      <xdr:col>13</xdr:col>
      <xdr:colOff>13608</xdr:colOff>
      <xdr:row>93</xdr:row>
      <xdr:rowOff>14654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8710868" y="18247179"/>
          <a:ext cx="2679561" cy="104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0</xdr:rowOff>
    </xdr:from>
    <xdr:to>
      <xdr:col>2</xdr:col>
      <xdr:colOff>2133600</xdr:colOff>
      <xdr:row>93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357838</xdr:colOff>
      <xdr:row>93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6128517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340178</xdr:colOff>
      <xdr:row>93</xdr:row>
      <xdr:rowOff>0</xdr:rowOff>
    </xdr:from>
    <xdr:to>
      <xdr:col>15</xdr:col>
      <xdr:colOff>1347104</xdr:colOff>
      <xdr:row>93</xdr:row>
      <xdr:rowOff>1588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6110857" y="18043071"/>
          <a:ext cx="2435676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\AppData\Local\Temp\pid-13064\Copia%20de%202022%2010%2008%20Reportes%20Agsoto%202022%20Solo%20Ga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a Mensual"/>
      <sheetName val="Reporte Etica"/>
      <sheetName val="Reporte Etica Resum"/>
      <sheetName val="Por Proyecto"/>
      <sheetName val="Transacciones"/>
    </sheetNames>
    <sheetDataSet>
      <sheetData sheetId="0"/>
      <sheetData sheetId="1"/>
      <sheetData sheetId="2">
        <row r="5">
          <cell r="C5">
            <v>68287033.319999993</v>
          </cell>
        </row>
        <row r="6">
          <cell r="C6">
            <v>3660253.13</v>
          </cell>
        </row>
        <row r="7">
          <cell r="C7">
            <v>0</v>
          </cell>
        </row>
        <row r="14">
          <cell r="C14">
            <v>736362.11</v>
          </cell>
        </row>
        <row r="16">
          <cell r="C16">
            <v>8937293.9000000004</v>
          </cell>
        </row>
        <row r="27">
          <cell r="C27">
            <v>1477774.75</v>
          </cell>
        </row>
        <row r="29">
          <cell r="C29">
            <v>1380200</v>
          </cell>
        </row>
        <row r="30">
          <cell r="C30">
            <v>8080950</v>
          </cell>
        </row>
        <row r="31">
          <cell r="C31">
            <v>19960860.32</v>
          </cell>
        </row>
        <row r="32">
          <cell r="C32">
            <v>146041.94</v>
          </cell>
        </row>
        <row r="33">
          <cell r="C33">
            <v>1573719.36</v>
          </cell>
        </row>
        <row r="34">
          <cell r="C34">
            <v>1011</v>
          </cell>
        </row>
        <row r="35">
          <cell r="C35">
            <v>1189341.6200000001</v>
          </cell>
        </row>
        <row r="45">
          <cell r="C45">
            <v>36259885.899999999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1500</v>
          </cell>
        </row>
        <row r="52">
          <cell r="C52">
            <v>178120.54</v>
          </cell>
        </row>
        <row r="58">
          <cell r="C58">
            <v>99400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156053</v>
          </cell>
        </row>
        <row r="67">
          <cell r="C67">
            <v>0</v>
          </cell>
        </row>
        <row r="72">
          <cell r="C72">
            <v>0</v>
          </cell>
        </row>
        <row r="77">
          <cell r="C77">
            <v>256141.72</v>
          </cell>
        </row>
        <row r="87">
          <cell r="C87">
            <v>17000000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7"/>
  <sheetViews>
    <sheetView showGridLines="0" zoomScale="70" zoomScaleNormal="70" workbookViewId="0">
      <selection activeCell="E33" sqref="E33"/>
    </sheetView>
  </sheetViews>
  <sheetFormatPr baseColWidth="10" defaultColWidth="11.42578125" defaultRowHeight="15" x14ac:dyDescent="0.25"/>
  <cols>
    <col min="1" max="1" width="0.140625" customWidth="1"/>
    <col min="2" max="2" width="0.42578125" customWidth="1"/>
    <col min="3" max="3" width="70" customWidth="1"/>
    <col min="4" max="4" width="28.85546875" customWidth="1"/>
    <col min="5" max="5" width="22.85546875" customWidth="1"/>
    <col min="6" max="6" width="18.140625" style="13" customWidth="1"/>
    <col min="7" max="7" width="22.5703125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 x14ac:dyDescent="0.25">
      <c r="C3" s="62" t="s">
        <v>99</v>
      </c>
      <c r="D3" s="63"/>
      <c r="E3" s="63"/>
      <c r="F3" s="34"/>
      <c r="G3" s="5"/>
      <c r="H3" s="34"/>
      <c r="I3" s="5"/>
      <c r="J3" s="5"/>
      <c r="K3" s="5"/>
      <c r="L3" s="5"/>
    </row>
    <row r="4" spans="2:12" ht="21" customHeight="1" x14ac:dyDescent="0.25">
      <c r="C4" s="60" t="s">
        <v>98</v>
      </c>
      <c r="D4" s="61"/>
      <c r="E4" s="61"/>
      <c r="F4" s="35"/>
      <c r="G4" s="6"/>
      <c r="H4" s="35"/>
      <c r="I4" s="6"/>
      <c r="J4" s="6"/>
      <c r="K4" s="6"/>
      <c r="L4" s="6"/>
    </row>
    <row r="5" spans="2:12" ht="15.75" x14ac:dyDescent="0.25">
      <c r="C5" s="69" t="s">
        <v>102</v>
      </c>
      <c r="D5" s="70"/>
      <c r="E5" s="70"/>
      <c r="F5" s="36"/>
      <c r="G5" s="7"/>
      <c r="H5" s="36"/>
      <c r="I5" s="7"/>
      <c r="J5" s="7"/>
      <c r="K5" s="7"/>
      <c r="L5" s="7"/>
    </row>
    <row r="6" spans="2:12" ht="15.75" customHeight="1" x14ac:dyDescent="0.25">
      <c r="C6" s="64" t="s">
        <v>76</v>
      </c>
      <c r="D6" s="65"/>
      <c r="E6" s="65"/>
      <c r="F6" s="37"/>
      <c r="G6" s="8"/>
      <c r="H6" s="37"/>
      <c r="I6" s="8"/>
      <c r="J6" s="8"/>
      <c r="K6" s="8"/>
      <c r="L6" s="8"/>
    </row>
    <row r="7" spans="2:12" ht="15.75" customHeight="1" x14ac:dyDescent="0.25">
      <c r="B7" s="9"/>
      <c r="C7" s="64" t="s">
        <v>77</v>
      </c>
      <c r="D7" s="65"/>
      <c r="E7" s="65"/>
      <c r="F7" s="37"/>
      <c r="G7" s="8"/>
      <c r="H7" s="37"/>
      <c r="I7" s="8"/>
      <c r="J7" s="8"/>
      <c r="K7" s="8"/>
      <c r="L7" s="8"/>
    </row>
    <row r="9" spans="2:12" ht="15" customHeight="1" x14ac:dyDescent="0.25">
      <c r="C9" s="66" t="s">
        <v>66</v>
      </c>
      <c r="D9" s="67" t="s">
        <v>94</v>
      </c>
      <c r="E9" s="67" t="s">
        <v>93</v>
      </c>
    </row>
    <row r="10" spans="2:12" ht="23.25" customHeight="1" x14ac:dyDescent="0.25">
      <c r="C10" s="66"/>
      <c r="D10" s="68"/>
      <c r="E10" s="68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898389024</v>
      </c>
    </row>
    <row r="13" spans="2:12" x14ac:dyDescent="0.25">
      <c r="C13" s="4" t="s">
        <v>2</v>
      </c>
      <c r="D13" s="18">
        <v>652350000</v>
      </c>
      <c r="E13" s="58">
        <f>715350000+18000000</f>
        <v>733350000</v>
      </c>
      <c r="G13" s="13"/>
      <c r="I13" s="13"/>
    </row>
    <row r="14" spans="2:12" x14ac:dyDescent="0.25">
      <c r="C14" s="4" t="s">
        <v>3</v>
      </c>
      <c r="D14" s="18">
        <v>48000000</v>
      </c>
      <c r="E14" s="59">
        <v>63000000</v>
      </c>
      <c r="G14" s="45"/>
      <c r="I14" s="45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59">
        <v>17000000</v>
      </c>
    </row>
    <row r="17" spans="3:10" x14ac:dyDescent="0.25">
      <c r="C17" s="4" t="s">
        <v>6</v>
      </c>
      <c r="D17" s="18">
        <v>85039024</v>
      </c>
      <c r="E17" s="18">
        <v>85039024</v>
      </c>
    </row>
    <row r="18" spans="3:10" x14ac:dyDescent="0.25">
      <c r="C18" s="3" t="s">
        <v>7</v>
      </c>
      <c r="D18" s="17">
        <f>SUM(D19:D27)</f>
        <v>119750000</v>
      </c>
      <c r="E18" s="17">
        <f>SUM(E19:E27)</f>
        <v>312598203</v>
      </c>
    </row>
    <row r="19" spans="3:10" x14ac:dyDescent="0.25">
      <c r="C19" s="4" t="s">
        <v>8</v>
      </c>
      <c r="D19" s="18">
        <v>12000000</v>
      </c>
      <c r="E19" s="59">
        <v>15000000</v>
      </c>
    </row>
    <row r="20" spans="3:10" x14ac:dyDescent="0.25">
      <c r="C20" s="4" t="s">
        <v>9</v>
      </c>
      <c r="D20" s="18">
        <v>9200000</v>
      </c>
      <c r="E20" s="59">
        <v>29200000</v>
      </c>
    </row>
    <row r="21" spans="3:10" x14ac:dyDescent="0.25">
      <c r="C21" s="4" t="s">
        <v>10</v>
      </c>
      <c r="D21" s="18">
        <v>20000000</v>
      </c>
      <c r="E21" s="59">
        <v>70848203</v>
      </c>
      <c r="G21" s="45"/>
    </row>
    <row r="22" spans="3:10" x14ac:dyDescent="0.25">
      <c r="C22" s="4" t="s">
        <v>11</v>
      </c>
      <c r="D22" s="18">
        <v>52100000</v>
      </c>
      <c r="E22" s="59">
        <v>155100000</v>
      </c>
      <c r="G22" s="22"/>
    </row>
    <row r="23" spans="3:10" x14ac:dyDescent="0.25">
      <c r="C23" s="4" t="s">
        <v>12</v>
      </c>
      <c r="D23" s="18">
        <v>1700000</v>
      </c>
      <c r="E23" s="59">
        <v>2700000</v>
      </c>
    </row>
    <row r="24" spans="3:10" x14ac:dyDescent="0.25">
      <c r="C24" s="4" t="s">
        <v>13</v>
      </c>
      <c r="D24" s="18">
        <v>8000000</v>
      </c>
      <c r="E24" s="59">
        <v>8000000</v>
      </c>
    </row>
    <row r="25" spans="3:10" x14ac:dyDescent="0.25">
      <c r="C25" s="4" t="s">
        <v>14</v>
      </c>
      <c r="D25" s="18">
        <v>6800000</v>
      </c>
      <c r="E25" s="18">
        <v>6800000</v>
      </c>
    </row>
    <row r="26" spans="3:10" x14ac:dyDescent="0.25">
      <c r="C26" s="4" t="s">
        <v>15</v>
      </c>
      <c r="D26" s="18">
        <v>9950000</v>
      </c>
      <c r="E26" s="59">
        <v>24950000</v>
      </c>
      <c r="G26" s="13"/>
      <c r="I26" s="13"/>
      <c r="J26" s="45"/>
    </row>
    <row r="27" spans="3:10" x14ac:dyDescent="0.25">
      <c r="C27" s="4" t="s">
        <v>16</v>
      </c>
      <c r="D27" s="18"/>
      <c r="E27" s="18"/>
      <c r="J27" s="45"/>
    </row>
    <row r="28" spans="3:10" x14ac:dyDescent="0.25">
      <c r="C28" s="3" t="s">
        <v>17</v>
      </c>
      <c r="D28" s="17">
        <f>SUM(D29:D37)</f>
        <v>244250000</v>
      </c>
      <c r="E28" s="17">
        <f>SUM(E29:E37)</f>
        <v>669950000</v>
      </c>
    </row>
    <row r="29" spans="3:10" x14ac:dyDescent="0.25">
      <c r="C29" s="4" t="s">
        <v>18</v>
      </c>
      <c r="D29" s="18">
        <v>200200000</v>
      </c>
      <c r="E29" s="59">
        <f>595200000</f>
        <v>595200000</v>
      </c>
      <c r="G29" s="22"/>
    </row>
    <row r="30" spans="3:10" x14ac:dyDescent="0.25">
      <c r="C30" s="4" t="s">
        <v>19</v>
      </c>
      <c r="D30" s="18">
        <v>2500000</v>
      </c>
      <c r="E30" s="18">
        <v>3500000</v>
      </c>
    </row>
    <row r="31" spans="3:10" x14ac:dyDescent="0.25">
      <c r="C31" s="4" t="s">
        <v>20</v>
      </c>
      <c r="D31" s="18">
        <v>1860189</v>
      </c>
      <c r="E31" s="59">
        <v>3560189</v>
      </c>
      <c r="G31" s="45"/>
    </row>
    <row r="32" spans="3:10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59">
        <v>30200000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12989811</v>
      </c>
      <c r="G37" s="45"/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1" t="s">
        <v>65</v>
      </c>
      <c r="D85" s="42">
        <f>D80+D77+D72+D68+D64+D54+D47+D38+D28+D18+D12</f>
        <v>1251789024</v>
      </c>
      <c r="E85" s="42">
        <f>E80+E77+E72+E68+E64+E54+E47+E38+E28+E18+E12</f>
        <v>1974337227</v>
      </c>
      <c r="G85" s="15"/>
    </row>
    <row r="86" spans="3:8" s="26" customFormat="1" ht="15.75" thickBot="1" x14ac:dyDescent="0.3">
      <c r="C86" s="27"/>
      <c r="D86" s="28"/>
      <c r="E86" s="28"/>
      <c r="F86" s="38"/>
      <c r="H86" s="38"/>
    </row>
    <row r="87" spans="3:8" ht="30" customHeight="1" thickBot="1" x14ac:dyDescent="0.3">
      <c r="C87" s="23" t="s">
        <v>95</v>
      </c>
      <c r="E87" s="13"/>
    </row>
    <row r="88" spans="3:8" ht="47.25" customHeight="1" thickBot="1" x14ac:dyDescent="0.3">
      <c r="C88" s="11" t="s">
        <v>96</v>
      </c>
      <c r="E88" s="22"/>
    </row>
    <row r="89" spans="3:8" ht="75.75" thickBot="1" x14ac:dyDescent="0.3">
      <c r="C89" s="12" t="s">
        <v>97</v>
      </c>
    </row>
    <row r="90" spans="3:8" x14ac:dyDescent="0.25">
      <c r="C90" s="43"/>
      <c r="D90" s="43"/>
      <c r="E90" s="43"/>
    </row>
    <row r="91" spans="3:8" x14ac:dyDescent="0.25">
      <c r="C91" s="43"/>
      <c r="D91" s="43"/>
      <c r="E91" s="43"/>
    </row>
    <row r="92" spans="3:8" x14ac:dyDescent="0.25">
      <c r="C92" s="43"/>
      <c r="D92" s="43"/>
      <c r="E92" s="43"/>
    </row>
    <row r="93" spans="3:8" x14ac:dyDescent="0.25">
      <c r="C93" s="43"/>
      <c r="D93" s="43"/>
      <c r="E93" s="43"/>
    </row>
    <row r="94" spans="3:8" x14ac:dyDescent="0.25">
      <c r="C94" s="43"/>
      <c r="D94" s="43"/>
      <c r="E94" s="43"/>
    </row>
    <row r="95" spans="3:8" x14ac:dyDescent="0.25">
      <c r="C95" s="43"/>
      <c r="D95" s="43"/>
      <c r="E95" s="43"/>
    </row>
    <row r="96" spans="3:8" x14ac:dyDescent="0.25">
      <c r="C96" s="43"/>
      <c r="D96" s="43"/>
      <c r="E96" s="43"/>
    </row>
    <row r="97" spans="3:5" x14ac:dyDescent="0.25">
      <c r="C97" s="43"/>
      <c r="D97" s="43"/>
      <c r="E97" s="43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T94"/>
  <sheetViews>
    <sheetView topLeftCell="B1" zoomScale="85" zoomScaleNormal="85" workbookViewId="0">
      <selection activeCell="F82" sqref="F82"/>
    </sheetView>
  </sheetViews>
  <sheetFormatPr baseColWidth="10" defaultColWidth="11.42578125" defaultRowHeight="15" x14ac:dyDescent="0.25"/>
  <cols>
    <col min="3" max="3" width="114.5703125" customWidth="1"/>
    <col min="4" max="4" width="19.7109375" style="18" customWidth="1"/>
    <col min="5" max="5" width="20" customWidth="1"/>
    <col min="6" max="6" width="17.7109375" customWidth="1"/>
    <col min="7" max="7" width="17.28515625" customWidth="1"/>
    <col min="8" max="8" width="18.28515625" customWidth="1"/>
    <col min="9" max="9" width="17.140625" customWidth="1"/>
    <col min="10" max="12" width="18.28515625" customWidth="1"/>
    <col min="13" max="13" width="17.7109375" bestFit="1" customWidth="1"/>
    <col min="14" max="14" width="17.140625" customWidth="1"/>
    <col min="15" max="15" width="13.42578125" hidden="1" customWidth="1"/>
    <col min="16" max="16" width="11.42578125" hidden="1" customWidth="1"/>
    <col min="17" max="17" width="16.7109375" hidden="1" customWidth="1"/>
    <col min="18" max="18" width="20.14062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62" t="s">
        <v>99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0" t="s">
        <v>98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3:19" ht="15.75" x14ac:dyDescent="0.25">
      <c r="C5" s="69" t="s">
        <v>102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66" t="s">
        <v>66</v>
      </c>
      <c r="D9" s="77" t="s">
        <v>94</v>
      </c>
      <c r="E9" s="67" t="s">
        <v>93</v>
      </c>
      <c r="F9" s="73" t="s">
        <v>91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</row>
    <row r="10" spans="3:19" x14ac:dyDescent="0.25">
      <c r="C10" s="76"/>
      <c r="D10" s="78"/>
      <c r="E10" s="79"/>
      <c r="F10" s="55" t="s">
        <v>79</v>
      </c>
      <c r="G10" s="55" t="s">
        <v>80</v>
      </c>
      <c r="H10" s="55" t="s">
        <v>81</v>
      </c>
      <c r="I10" s="55" t="s">
        <v>82</v>
      </c>
      <c r="J10" s="56" t="s">
        <v>83</v>
      </c>
      <c r="K10" s="55" t="s">
        <v>84</v>
      </c>
      <c r="L10" s="56" t="s">
        <v>85</v>
      </c>
      <c r="M10" s="55" t="s">
        <v>86</v>
      </c>
      <c r="N10" s="55" t="s">
        <v>87</v>
      </c>
      <c r="O10" s="55" t="s">
        <v>88</v>
      </c>
      <c r="P10" s="55" t="s">
        <v>89</v>
      </c>
      <c r="Q10" s="56" t="s">
        <v>90</v>
      </c>
      <c r="R10" s="55" t="s">
        <v>78</v>
      </c>
    </row>
    <row r="11" spans="3:19" x14ac:dyDescent="0.25">
      <c r="C11" s="47" t="s">
        <v>0</v>
      </c>
      <c r="D11" s="48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3:19" s="14" customFormat="1" x14ac:dyDescent="0.25">
      <c r="C12" s="3" t="s">
        <v>1</v>
      </c>
      <c r="D12" s="17">
        <f>SUM(D13:D17)</f>
        <v>794389024</v>
      </c>
      <c r="E12" s="17">
        <f>+'P1 Presupuesto Aprobado'!E12</f>
        <v>898389024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81620942.459999993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753056858.2099998</v>
      </c>
    </row>
    <row r="13" spans="3:19" x14ac:dyDescent="0.25">
      <c r="C13" s="4" t="s">
        <v>2</v>
      </c>
      <c r="D13" s="18">
        <v>652350000</v>
      </c>
      <c r="E13" s="18">
        <f>+'P1 Presupuesto Aprobado'!E13</f>
        <v>733350000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>
        <v>70747337.439999998</v>
      </c>
      <c r="M13" s="18">
        <v>71922689.319999993</v>
      </c>
      <c r="N13" s="18">
        <f>+'[1]Reporte Etica Resum'!$C$5</f>
        <v>68287033.319999993</v>
      </c>
      <c r="O13" s="18"/>
      <c r="P13" s="18"/>
      <c r="Q13" s="18"/>
      <c r="R13" s="18">
        <f>SUM(F13:Q13)</f>
        <v>605596264.83999991</v>
      </c>
    </row>
    <row r="14" spans="3:19" x14ac:dyDescent="0.25">
      <c r="C14" s="4" t="s">
        <v>3</v>
      </c>
      <c r="D14" s="18">
        <v>48000000</v>
      </c>
      <c r="E14" s="18">
        <f>+'P1 Presupuesto Aprobado'!E14</f>
        <v>63000000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>
        <v>3647955.88</v>
      </c>
      <c r="M14" s="18">
        <v>3673955.88</v>
      </c>
      <c r="N14" s="18">
        <f>+'[1]Reporte Etica Resum'!$C$6</f>
        <v>3660253.13</v>
      </c>
      <c r="O14" s="18"/>
      <c r="P14" s="18"/>
      <c r="Q14" s="18"/>
      <c r="R14" s="18">
        <f>SUM(F14:Q14)</f>
        <v>29325827.919999998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>
        <f>+'[1]Reporte Etica Resum'!$C$7</f>
        <v>0</v>
      </c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f>+'P1 Presupuesto Aprobado'!E16</f>
        <v>17000000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>
        <v>3076477.48</v>
      </c>
      <c r="M16" s="18">
        <v>4159399.19</v>
      </c>
      <c r="N16" s="18">
        <f>+'[1]Reporte Etica Resum'!$C$14</f>
        <v>736362.11</v>
      </c>
      <c r="O16" s="18"/>
      <c r="P16" s="18"/>
      <c r="Q16" s="18"/>
      <c r="R16" s="18">
        <f t="shared" si="1"/>
        <v>38310981.029999994</v>
      </c>
    </row>
    <row r="17" spans="3:20" x14ac:dyDescent="0.25">
      <c r="C17" s="4" t="s">
        <v>6</v>
      </c>
      <c r="D17" s="18">
        <v>85039024</v>
      </c>
      <c r="E17" s="18">
        <f>+'P1 Presupuesto Aprobado'!E17</f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>
        <v>8957539.2699999996</v>
      </c>
      <c r="M17" s="18">
        <v>8996021.9700000007</v>
      </c>
      <c r="N17" s="18">
        <f>+'[1]Reporte Etica Resum'!$C$16</f>
        <v>8937293.9000000004</v>
      </c>
      <c r="O17" s="18"/>
      <c r="P17" s="18"/>
      <c r="Q17" s="18"/>
      <c r="R17" s="18">
        <f t="shared" si="1"/>
        <v>79823784.420000002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312598203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54464766.830000013</v>
      </c>
      <c r="M18" s="17">
        <f t="shared" si="2"/>
        <v>58343641.620000005</v>
      </c>
      <c r="N18" s="17">
        <f t="shared" si="2"/>
        <v>33809898.990000002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312180757.19999993</v>
      </c>
      <c r="T18" s="17"/>
    </row>
    <row r="19" spans="3:20" x14ac:dyDescent="0.25">
      <c r="C19" s="4" t="s">
        <v>8</v>
      </c>
      <c r="D19" s="18">
        <v>12000000</v>
      </c>
      <c r="E19" s="18">
        <f>+'P1 Presupuesto Aprobado'!E19</f>
        <v>15000000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>
        <v>1581651.4</v>
      </c>
      <c r="M19" s="18">
        <v>1598692.54</v>
      </c>
      <c r="N19" s="18">
        <f>+'[1]Reporte Etica Resum'!$C$27</f>
        <v>1477774.75</v>
      </c>
      <c r="O19" s="18"/>
      <c r="P19" s="18"/>
      <c r="Q19" s="18"/>
      <c r="R19" s="18">
        <f t="shared" ref="R19:R27" si="3">SUM(F19:Q19)</f>
        <v>12434900.940000001</v>
      </c>
      <c r="S19" s="13"/>
    </row>
    <row r="20" spans="3:20" x14ac:dyDescent="0.25">
      <c r="C20" s="4" t="s">
        <v>9</v>
      </c>
      <c r="D20" s="18">
        <v>9200000</v>
      </c>
      <c r="E20" s="18">
        <f>+'P1 Presupuesto Aprobado'!E20</f>
        <v>29200000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>
        <v>2522831.15</v>
      </c>
      <c r="M20" s="18">
        <v>4242665.16</v>
      </c>
      <c r="N20" s="18">
        <f>+'[1]Reporte Etica Resum'!$C$29</f>
        <v>1380200</v>
      </c>
      <c r="O20" s="18"/>
      <c r="P20" s="18"/>
      <c r="Q20" s="18"/>
      <c r="R20" s="18">
        <f t="shared" si="3"/>
        <v>22614950.440000001</v>
      </c>
      <c r="S20" s="13"/>
    </row>
    <row r="21" spans="3:20" x14ac:dyDescent="0.25">
      <c r="C21" s="4" t="s">
        <v>10</v>
      </c>
      <c r="D21" s="18">
        <v>20000000</v>
      </c>
      <c r="E21" s="18">
        <f>+'P1 Presupuesto Aprobado'!E21</f>
        <v>70848203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>
        <v>8493250</v>
      </c>
      <c r="M21" s="18">
        <v>7072300</v>
      </c>
      <c r="N21" s="18">
        <f>+'[1]Reporte Etica Resum'!$C$30</f>
        <v>8080950</v>
      </c>
      <c r="O21" s="18"/>
      <c r="P21" s="18"/>
      <c r="Q21" s="18"/>
      <c r="R21" s="18">
        <f t="shared" si="3"/>
        <v>61305480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f>+'P1 Presupuesto Aprobado'!E22</f>
        <v>155100000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>
        <v>33850646.880000003</v>
      </c>
      <c r="M22" s="18">
        <v>38817883.030000001</v>
      </c>
      <c r="N22" s="18">
        <f>+'[1]Reporte Etica Resum'!$C$31</f>
        <v>19960860.32</v>
      </c>
      <c r="O22" s="18"/>
      <c r="P22" s="18"/>
      <c r="Q22" s="18"/>
      <c r="R22" s="18">
        <f t="shared" si="3"/>
        <v>175784801.04999998</v>
      </c>
      <c r="S22" s="13"/>
    </row>
    <row r="23" spans="3:20" x14ac:dyDescent="0.25">
      <c r="C23" s="4" t="s">
        <v>12</v>
      </c>
      <c r="D23" s="18">
        <v>1700000</v>
      </c>
      <c r="E23" s="18">
        <f>+'P1 Presupuesto Aprobado'!E23</f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>
        <v>692407.45</v>
      </c>
      <c r="M23" s="18">
        <v>63600</v>
      </c>
      <c r="N23" s="18">
        <f>+'[1]Reporte Etica Resum'!$C$32</f>
        <v>146041.94</v>
      </c>
      <c r="O23" s="18"/>
      <c r="P23" s="18"/>
      <c r="Q23" s="18"/>
      <c r="R23" s="18">
        <f t="shared" si="3"/>
        <v>3119480.5799999996</v>
      </c>
      <c r="S23" s="13"/>
    </row>
    <row r="24" spans="3:20" x14ac:dyDescent="0.25">
      <c r="C24" s="4" t="s">
        <v>13</v>
      </c>
      <c r="D24" s="18">
        <v>8000000</v>
      </c>
      <c r="E24" s="18">
        <f>+'P1 Presupuesto Aprobado'!E24</f>
        <v>8000000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>
        <v>2068862.64</v>
      </c>
      <c r="M24" s="18">
        <v>1328832.95</v>
      </c>
      <c r="N24" s="18">
        <f>+'[1]Reporte Etica Resum'!$C$33</f>
        <v>1573719.36</v>
      </c>
      <c r="O24" s="18"/>
      <c r="P24" s="18"/>
      <c r="Q24" s="18"/>
      <c r="R24" s="18">
        <f t="shared" si="3"/>
        <v>15045961.199999999</v>
      </c>
      <c r="S24" s="13"/>
    </row>
    <row r="25" spans="3:20" x14ac:dyDescent="0.25">
      <c r="C25" s="4" t="s">
        <v>14</v>
      </c>
      <c r="D25" s="18">
        <v>6800000</v>
      </c>
      <c r="E25" s="18">
        <f>+'P1 Presupuesto Aprobado'!E25</f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>
        <v>996277.25</v>
      </c>
      <c r="M25" s="18">
        <v>788462.87</v>
      </c>
      <c r="N25" s="18">
        <f>+'[1]Reporte Etica Resum'!$C$34</f>
        <v>1011</v>
      </c>
      <c r="O25" s="18"/>
      <c r="P25" s="18"/>
      <c r="Q25" s="18"/>
      <c r="R25" s="18">
        <f t="shared" si="3"/>
        <v>3294238.99</v>
      </c>
      <c r="S25" s="13"/>
    </row>
    <row r="26" spans="3:20" x14ac:dyDescent="0.25">
      <c r="C26" s="4" t="s">
        <v>15</v>
      </c>
      <c r="D26" s="18">
        <v>9950000</v>
      </c>
      <c r="E26" s="18">
        <f>+'P1 Presupuesto Aprobado'!E26</f>
        <v>24950000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>
        <v>4258840.0599999996</v>
      </c>
      <c r="M26" s="18">
        <v>4431205.07</v>
      </c>
      <c r="N26" s="18">
        <f>+'[1]Reporte Etica Resum'!$C$35</f>
        <v>1189341.6200000001</v>
      </c>
      <c r="O26" s="18"/>
      <c r="P26" s="18"/>
      <c r="Q26" s="18"/>
      <c r="R26" s="18">
        <f t="shared" si="3"/>
        <v>18580944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669950000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80239475.090000004</v>
      </c>
      <c r="M28" s="17">
        <f t="shared" si="4"/>
        <v>45530862.810000002</v>
      </c>
      <c r="N28" s="17">
        <f t="shared" si="4"/>
        <v>36439506.439999998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576483517.40999997</v>
      </c>
    </row>
    <row r="29" spans="3:20" x14ac:dyDescent="0.25">
      <c r="C29" s="4" t="s">
        <v>18</v>
      </c>
      <c r="D29" s="18">
        <v>200200000</v>
      </c>
      <c r="E29" s="18">
        <f>+'P1 Presupuesto Aprobado'!E29</f>
        <v>595200000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>
        <v>65460123.149999999</v>
      </c>
      <c r="M29" s="18">
        <v>37327005.630000003</v>
      </c>
      <c r="N29" s="18">
        <f>+'[1]Reporte Etica Resum'!$C$45</f>
        <v>36259885.899999999</v>
      </c>
      <c r="O29" s="18"/>
      <c r="P29" s="18"/>
      <c r="Q29" s="18"/>
      <c r="R29" s="18">
        <f t="shared" ref="R29:R37" si="5">SUM(F29:Q29)</f>
        <v>510789011.98999995</v>
      </c>
    </row>
    <row r="30" spans="3:20" x14ac:dyDescent="0.25">
      <c r="C30" s="4" t="s">
        <v>19</v>
      </c>
      <c r="D30" s="18">
        <v>2500000</v>
      </c>
      <c r="E30" s="18">
        <f>+'P1 Presupuesto Aprobado'!E30</f>
        <v>3500000</v>
      </c>
      <c r="F30" s="20"/>
      <c r="G30" s="20"/>
      <c r="H30" s="20">
        <v>7611</v>
      </c>
      <c r="I30" s="20"/>
      <c r="J30" s="20"/>
      <c r="K30" s="20">
        <v>1149255.2</v>
      </c>
      <c r="L30" s="20">
        <v>3064703.87</v>
      </c>
      <c r="M30" s="18">
        <v>1060335.5</v>
      </c>
      <c r="N30" s="18">
        <f>+'[1]Reporte Etica Resum'!$C$46</f>
        <v>0</v>
      </c>
      <c r="O30" s="18"/>
      <c r="P30" s="18"/>
      <c r="Q30" s="18"/>
      <c r="R30" s="18">
        <f t="shared" si="5"/>
        <v>5281905.57</v>
      </c>
    </row>
    <row r="31" spans="3:20" x14ac:dyDescent="0.25">
      <c r="C31" s="4" t="s">
        <v>20</v>
      </c>
      <c r="D31" s="18">
        <v>1860189</v>
      </c>
      <c r="E31" s="18">
        <f>+'P1 Presupuesto Aprobado'!E31</f>
        <v>3560189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>
        <v>16150</v>
      </c>
      <c r="M31" s="18">
        <v>1046599.06</v>
      </c>
      <c r="N31" s="18">
        <f>+'[1]Reporte Etica Resum'!$C$47</f>
        <v>0</v>
      </c>
      <c r="O31" s="18"/>
      <c r="P31" s="18"/>
      <c r="Q31" s="18"/>
      <c r="R31" s="18">
        <f t="shared" si="5"/>
        <v>2931414.92</v>
      </c>
    </row>
    <row r="32" spans="3:20" x14ac:dyDescent="0.25">
      <c r="C32" s="4" t="s">
        <v>21</v>
      </c>
      <c r="D32" s="18">
        <v>250000</v>
      </c>
      <c r="E32" s="18">
        <f>+'P1 Presupuesto Aprobado'!E32</f>
        <v>250000</v>
      </c>
      <c r="F32" s="20"/>
      <c r="G32" s="20"/>
      <c r="H32" s="20"/>
      <c r="I32" s="20"/>
      <c r="J32" s="20"/>
      <c r="K32" s="20"/>
      <c r="L32" s="20"/>
      <c r="M32" s="18"/>
      <c r="N32" s="18">
        <f>+'[1]Reporte Etica Resum'!$C$48</f>
        <v>0</v>
      </c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f>+'P1 Presupuesto Aprobado'!E33</f>
        <v>30200000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>
        <v>6032230.9699999997</v>
      </c>
      <c r="M33" s="18">
        <v>1005837.86</v>
      </c>
      <c r="N33" s="18">
        <f>+'[1]Reporte Etica Resum'!$C$50</f>
        <v>0</v>
      </c>
      <c r="O33" s="18"/>
      <c r="P33" s="18"/>
      <c r="Q33" s="18"/>
      <c r="R33" s="18">
        <f t="shared" si="5"/>
        <v>29386984.810000002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f>+'P1 Presupuesto Aprobado'!E35</f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>
        <v>2265148.59</v>
      </c>
      <c r="M35" s="18">
        <v>3426175.59</v>
      </c>
      <c r="N35" s="18">
        <f>+'[1]Reporte Etica Resum'!$C$51</f>
        <v>1500</v>
      </c>
      <c r="O35" s="18"/>
      <c r="P35" s="18"/>
      <c r="Q35" s="18"/>
      <c r="R35" s="18">
        <f t="shared" si="5"/>
        <v>17278874.280000001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f>+'P1 Presupuesto Aprobado'!E37</f>
        <v>12989811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>
        <v>3401118.51</v>
      </c>
      <c r="M37" s="18">
        <v>1664909.17</v>
      </c>
      <c r="N37" s="18">
        <f>+'[1]Reporte Etica Resum'!$C$52</f>
        <v>178120.54</v>
      </c>
      <c r="O37" s="18"/>
      <c r="P37" s="18"/>
      <c r="Q37" s="18"/>
      <c r="R37" s="18">
        <f t="shared" si="5"/>
        <v>10815325.839999998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250000</v>
      </c>
      <c r="N38" s="17">
        <f t="shared" si="6"/>
        <v>99400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490950</v>
      </c>
    </row>
    <row r="39" spans="3:18" x14ac:dyDescent="0.25">
      <c r="C39" s="4" t="s">
        <v>28</v>
      </c>
      <c r="D39" s="18">
        <v>1500000</v>
      </c>
      <c r="E39" s="18">
        <f>+'P1 Presupuesto Aprobado'!E39</f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>
        <v>250000</v>
      </c>
      <c r="N39" s="18">
        <f>+'[1]Reporte Etica Resum'!$C$58</f>
        <v>99400</v>
      </c>
      <c r="O39" s="18"/>
      <c r="P39" s="18"/>
      <c r="Q39" s="18"/>
      <c r="R39" s="18">
        <f>SUM(F39:Q39)</f>
        <v>490950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1931907.1</v>
      </c>
      <c r="M54" s="17">
        <f t="shared" si="8"/>
        <v>1385476.18</v>
      </c>
      <c r="N54" s="17">
        <f t="shared" si="8"/>
        <v>156053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12523321.77</v>
      </c>
    </row>
    <row r="55" spans="3:18" x14ac:dyDescent="0.25">
      <c r="C55" s="4" t="s">
        <v>44</v>
      </c>
      <c r="D55" s="18">
        <v>11000000</v>
      </c>
      <c r="E55" s="18">
        <f>+'P1 Presupuesto Aprobado'!E55</f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>
        <v>1779560.5</v>
      </c>
      <c r="M55" s="18">
        <v>1080376.18</v>
      </c>
      <c r="N55" s="18">
        <f>+'[1]Reporte Etica Resum'!$C$64</f>
        <v>0</v>
      </c>
      <c r="O55" s="18"/>
      <c r="P55" s="18"/>
      <c r="Q55" s="18"/>
      <c r="R55" s="18">
        <f t="shared" ref="R55:R63" si="11">SUM(F55:Q55)</f>
        <v>9375574.4800000004</v>
      </c>
    </row>
    <row r="56" spans="3:18" x14ac:dyDescent="0.25">
      <c r="C56" s="4" t="s">
        <v>45</v>
      </c>
      <c r="D56" s="18">
        <v>300000</v>
      </c>
      <c r="E56" s="18">
        <f>+'P1 Presupuesto Aprobado'!E56</f>
        <v>300000</v>
      </c>
      <c r="F56" s="20"/>
      <c r="G56" s="20"/>
      <c r="H56" s="20"/>
      <c r="I56" s="20"/>
      <c r="J56" s="20"/>
      <c r="K56" s="20"/>
      <c r="L56" s="20"/>
      <c r="M56" s="18">
        <v>151420</v>
      </c>
      <c r="N56" s="18">
        <f>+'[1]Reporte Etica Resum'!$C$65</f>
        <v>0</v>
      </c>
      <c r="O56" s="18"/>
      <c r="P56" s="18"/>
      <c r="Q56" s="18"/>
      <c r="R56" s="18">
        <f t="shared" si="11"/>
        <v>151420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f>+'P1 Presupuesto Aprobado'!E59</f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>
        <v>152346.6</v>
      </c>
      <c r="M59" s="18">
        <v>153680</v>
      </c>
      <c r="N59" s="18">
        <f>+'[1]Reporte Etica Resum'!$C$66</f>
        <v>156053</v>
      </c>
      <c r="O59" s="18"/>
      <c r="P59" s="18"/>
      <c r="Q59" s="18"/>
      <c r="R59" s="18">
        <f t="shared" si="11"/>
        <v>2996327.29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>
        <f>+'[1]Reporte Etica Resum'!$C$67</f>
        <v>0</v>
      </c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f>+'P1 Presupuesto Aprobado'!E65</f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>
        <f>+'[1]Reporte Etica Resum'!$C$72</f>
        <v>0</v>
      </c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699169.74</v>
      </c>
      <c r="M72" s="17">
        <f t="shared" si="13"/>
        <v>656918.18000000005</v>
      </c>
      <c r="N72" s="17">
        <f t="shared" si="13"/>
        <v>256141.72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4050065.66</v>
      </c>
    </row>
    <row r="73" spans="3:18" x14ac:dyDescent="0.25">
      <c r="C73" s="4" t="s">
        <v>62</v>
      </c>
      <c r="D73" s="18">
        <v>1500000</v>
      </c>
      <c r="E73" s="18">
        <f>+'P1 Presupuesto Aprobado'!E73</f>
        <v>1500000</v>
      </c>
      <c r="F73" s="20">
        <v>50126.53</v>
      </c>
      <c r="G73" s="20">
        <v>337844.61</v>
      </c>
      <c r="H73" s="40">
        <v>428404.56</v>
      </c>
      <c r="I73" s="20">
        <v>629698.81999999995</v>
      </c>
      <c r="J73" s="20">
        <v>675015.37</v>
      </c>
      <c r="K73" s="20">
        <v>316746.13</v>
      </c>
      <c r="L73" s="20">
        <v>699169.74</v>
      </c>
      <c r="M73" s="18">
        <v>656918.18000000005</v>
      </c>
      <c r="N73" s="18">
        <f>+'[1]Reporte Etica Resum'!$C$77</f>
        <v>256141.72</v>
      </c>
      <c r="O73" s="18"/>
      <c r="P73" s="18"/>
      <c r="Q73" s="18"/>
      <c r="R73" s="18">
        <f>SUM(F73:Q73)</f>
        <v>4050065.66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53" t="s">
        <v>64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>
        <f t="shared" si="16"/>
        <v>0</v>
      </c>
    </row>
    <row r="76" spans="3:18" x14ac:dyDescent="0.25">
      <c r="C76" s="47" t="s">
        <v>67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20092331.48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>
        <v>20092331.48</v>
      </c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12200000</v>
      </c>
      <c r="M80" s="17">
        <f t="shared" si="20"/>
        <v>120057805.12</v>
      </c>
      <c r="N80" s="17">
        <f t="shared" si="20"/>
        <v>17000000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301004253.23000002</v>
      </c>
    </row>
    <row r="81" spans="3:18" x14ac:dyDescent="0.25">
      <c r="C81" s="4" t="s">
        <v>72</v>
      </c>
      <c r="D81" s="18">
        <v>75000000</v>
      </c>
      <c r="E81" s="18">
        <f>+'P1 Presupuesto Aprobado'!E81</f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>
        <v>12200000</v>
      </c>
      <c r="M81" s="18">
        <v>120057805.12</v>
      </c>
      <c r="N81" s="18">
        <f>+'[1]Reporte Etica Resum'!$C$87</f>
        <v>17000000</v>
      </c>
      <c r="O81" s="18"/>
      <c r="P81" s="18"/>
      <c r="Q81" s="18"/>
      <c r="R81" s="18">
        <f>SUM(F81:Q81)</f>
        <v>301004253.23000002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1974337227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>I80+I77+I72+I68+I64+I54+I47+I38+I28+I18+I12</f>
        <v>377713620.75999999</v>
      </c>
      <c r="J85" s="25">
        <f>J80+J77+J72+J68+J64+J54+J47+J38+J28+J18+J12</f>
        <v>233373708.74999997</v>
      </c>
      <c r="K85" s="25">
        <f t="shared" si="23"/>
        <v>208429275.13999999</v>
      </c>
      <c r="L85" s="25">
        <f t="shared" si="23"/>
        <v>235964628.83000001</v>
      </c>
      <c r="M85" s="25">
        <f t="shared" si="23"/>
        <v>335069101.75</v>
      </c>
      <c r="N85" s="25">
        <f>N80+N77+N72+N68+N64+N54+N47+N38+N28+N18+N12</f>
        <v>169381942.61000001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1962681492.9599998</v>
      </c>
    </row>
    <row r="86" spans="3:18" x14ac:dyDescent="0.25">
      <c r="C86" s="57" t="s">
        <v>103</v>
      </c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E87" s="18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71"/>
      <c r="E88" s="71"/>
      <c r="F88" s="15"/>
      <c r="G88" s="15"/>
      <c r="H88" s="71" t="s">
        <v>101</v>
      </c>
      <c r="I88" s="71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29"/>
      <c r="D92" s="80"/>
      <c r="E92" s="80"/>
      <c r="F92" s="33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3:18" x14ac:dyDescent="0.25">
      <c r="C93" s="30"/>
      <c r="D93" s="81"/>
      <c r="E93" s="81"/>
      <c r="F93" s="81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3:18" x14ac:dyDescent="0.25">
      <c r="K94" s="72"/>
      <c r="L94" s="72"/>
      <c r="M94" s="72"/>
      <c r="N94" s="72"/>
      <c r="O94" s="72"/>
      <c r="P94" s="72"/>
      <c r="Q94" s="72"/>
      <c r="R94" s="72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94"/>
  <sheetViews>
    <sheetView tabSelected="1" topLeftCell="C1" zoomScale="85" zoomScaleNormal="85" workbookViewId="0">
      <selection activeCell="P84" sqref="P84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2" width="17.42578125" customWidth="1"/>
    <col min="13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62" t="s">
        <v>99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spans="3:17" ht="21" customHeight="1" x14ac:dyDescent="0.25">
      <c r="C4" s="60" t="s">
        <v>98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3:17" ht="15.75" x14ac:dyDescent="0.25">
      <c r="C5" s="69" t="s">
        <v>102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3:17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49" t="s">
        <v>66</v>
      </c>
      <c r="D9" s="50" t="s">
        <v>79</v>
      </c>
      <c r="E9" s="50" t="s">
        <v>80</v>
      </c>
      <c r="F9" s="50" t="s">
        <v>81</v>
      </c>
      <c r="G9" s="50" t="s">
        <v>82</v>
      </c>
      <c r="H9" s="51" t="s">
        <v>83</v>
      </c>
      <c r="I9" s="50" t="s">
        <v>84</v>
      </c>
      <c r="J9" s="51" t="s">
        <v>85</v>
      </c>
      <c r="K9" s="50" t="s">
        <v>86</v>
      </c>
      <c r="L9" s="50" t="s">
        <v>87</v>
      </c>
      <c r="M9" s="50" t="s">
        <v>88</v>
      </c>
      <c r="N9" s="50" t="s">
        <v>89</v>
      </c>
      <c r="O9" s="51" t="s">
        <v>90</v>
      </c>
      <c r="P9" s="50" t="s">
        <v>78</v>
      </c>
    </row>
    <row r="10" spans="3:17" x14ac:dyDescent="0.25">
      <c r="C10" s="47" t="s">
        <v>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81620942.459999993</v>
      </c>
      <c r="M11" s="17">
        <f t="shared" ref="M11" si="5">SUM(M12:M16)</f>
        <v>0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753056858.2099998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>
        <v>70747337.439999998</v>
      </c>
      <c r="K12" s="18">
        <v>71922689.319999993</v>
      </c>
      <c r="L12" s="18">
        <f>+'[1]Reporte Etica Resum'!$C$5</f>
        <v>68287033.319999993</v>
      </c>
      <c r="M12" s="18"/>
      <c r="N12" s="18"/>
      <c r="O12" s="18"/>
      <c r="P12" s="18">
        <f>SUM(D12:O12)</f>
        <v>605596264.83999991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>
        <v>3647955.88</v>
      </c>
      <c r="K13" s="18">
        <v>3673955.88</v>
      </c>
      <c r="L13" s="18">
        <f>+'[1]Reporte Etica Resum'!$C$6</f>
        <v>3660253.13</v>
      </c>
      <c r="M13" s="18"/>
      <c r="N13" s="18"/>
      <c r="O13" s="18"/>
      <c r="P13" s="18">
        <f>SUM(D13:O13)</f>
        <v>29325827.919999998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>
        <f>+'[1]Reporte Etica Resum'!$C$7</f>
        <v>0</v>
      </c>
      <c r="M14" s="18"/>
      <c r="N14" s="18"/>
      <c r="O14" s="18"/>
      <c r="P14" s="18">
        <f t="shared" ref="P14:P16" si="7">SUM(D14:O14)</f>
        <v>0</v>
      </c>
      <c r="Q14" s="39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>
        <v>3076477.48</v>
      </c>
      <c r="K15" s="18">
        <v>4159399.19</v>
      </c>
      <c r="L15" s="18">
        <f>+'[1]Reporte Etica Resum'!$C$14</f>
        <v>736362.11</v>
      </c>
      <c r="M15" s="18"/>
      <c r="N15" s="18"/>
      <c r="O15" s="18"/>
      <c r="P15" s="18">
        <f t="shared" si="7"/>
        <v>38310981.029999994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>
        <v>8957539.2699999996</v>
      </c>
      <c r="K16" s="18">
        <v>8996021.9700000007</v>
      </c>
      <c r="L16" s="18">
        <f>+'[1]Reporte Etica Resum'!$C$16</f>
        <v>8937293.9000000004</v>
      </c>
      <c r="M16" s="18"/>
      <c r="N16" s="18"/>
      <c r="O16" s="18"/>
      <c r="P16" s="18">
        <f t="shared" si="7"/>
        <v>79823784.420000002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33809898.990000002</v>
      </c>
      <c r="M17" s="17">
        <f t="shared" ref="M17" si="13">SUM(M18:M26)</f>
        <v>0</v>
      </c>
      <c r="N17" s="17">
        <f t="shared" ref="N17:O17" si="14">SUM(N18:N26)</f>
        <v>0</v>
      </c>
      <c r="O17" s="17">
        <f t="shared" si="14"/>
        <v>0</v>
      </c>
      <c r="P17" s="17">
        <f>SUM(P18:P26)</f>
        <v>312180757.19999993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>
        <v>1581651.4</v>
      </c>
      <c r="K18" s="18">
        <v>1598692.54</v>
      </c>
      <c r="L18" s="18">
        <f>+'[1]Reporte Etica Resum'!$C$27</f>
        <v>1477774.75</v>
      </c>
      <c r="M18" s="18"/>
      <c r="N18" s="18"/>
      <c r="O18" s="18"/>
      <c r="P18" s="18">
        <f t="shared" ref="P18:P26" si="15">SUM(D18:O18)</f>
        <v>12434900.940000001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>
        <v>2522831.15</v>
      </c>
      <c r="K19" s="18">
        <v>4242665.16</v>
      </c>
      <c r="L19" s="18">
        <f>+'[1]Reporte Etica Resum'!$C$29</f>
        <v>1380200</v>
      </c>
      <c r="M19" s="18"/>
      <c r="N19" s="18"/>
      <c r="O19" s="18"/>
      <c r="P19" s="18">
        <f t="shared" si="15"/>
        <v>22614950.440000001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>
        <v>8493250</v>
      </c>
      <c r="K20" s="18">
        <v>7072300</v>
      </c>
      <c r="L20" s="18">
        <f>+'[1]Reporte Etica Resum'!$C$30</f>
        <v>8080950</v>
      </c>
      <c r="M20" s="18"/>
      <c r="N20" s="18"/>
      <c r="O20" s="18"/>
      <c r="P20" s="18">
        <f t="shared" si="15"/>
        <v>61305480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>
        <v>33850646.880000003</v>
      </c>
      <c r="K21" s="18">
        <v>38817883.030000001</v>
      </c>
      <c r="L21" s="18">
        <f>+'[1]Reporte Etica Resum'!$C$31</f>
        <v>19960860.32</v>
      </c>
      <c r="M21" s="18"/>
      <c r="N21" s="18"/>
      <c r="O21" s="18"/>
      <c r="P21" s="18">
        <f t="shared" si="15"/>
        <v>175784801.04999998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>
        <v>692407.45</v>
      </c>
      <c r="K22" s="18">
        <v>63600</v>
      </c>
      <c r="L22" s="18">
        <f>+'[1]Reporte Etica Resum'!$C$32</f>
        <v>146041.94</v>
      </c>
      <c r="M22" s="18"/>
      <c r="N22" s="18"/>
      <c r="O22" s="18"/>
      <c r="P22" s="18">
        <f t="shared" si="15"/>
        <v>3119480.5799999996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>
        <v>2068862.64</v>
      </c>
      <c r="K23" s="18">
        <v>1328832.95</v>
      </c>
      <c r="L23" s="18">
        <f>+'[1]Reporte Etica Resum'!$C$33</f>
        <v>1573719.36</v>
      </c>
      <c r="M23" s="18"/>
      <c r="N23" s="18"/>
      <c r="O23" s="18"/>
      <c r="P23" s="18">
        <f t="shared" si="15"/>
        <v>15045961.199999999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>
        <v>996277.25</v>
      </c>
      <c r="K24" s="46">
        <v>788462.87</v>
      </c>
      <c r="L24" s="18">
        <f>+'[1]Reporte Etica Resum'!$C$34</f>
        <v>1011</v>
      </c>
      <c r="M24" s="18"/>
      <c r="N24" s="18"/>
      <c r="O24" s="18"/>
      <c r="P24" s="18">
        <f t="shared" si="15"/>
        <v>3294238.99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>
        <v>4258840.0599999996</v>
      </c>
      <c r="K25" s="18">
        <v>4431205.07</v>
      </c>
      <c r="L25" s="18">
        <f>+'[1]Reporte Etica Resum'!$C$35</f>
        <v>1189341.6200000001</v>
      </c>
      <c r="M25" s="18"/>
      <c r="N25" s="18"/>
      <c r="O25" s="18"/>
      <c r="P25" s="18">
        <f t="shared" si="15"/>
        <v>18580944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>
        <f>+'[1]Reporte Etica Resum'!$C$36</f>
        <v>0</v>
      </c>
      <c r="M26" s="18"/>
      <c r="N26" s="18"/>
      <c r="O26" s="18"/>
      <c r="P26" s="18">
        <f t="shared" si="15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36439506.439999998</v>
      </c>
      <c r="M27" s="17">
        <f t="shared" ref="M27" si="22">SUM(M28:M36)</f>
        <v>0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576483517.40999997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>
        <v>65460123.149999999</v>
      </c>
      <c r="K28" s="18">
        <v>37327005.630000003</v>
      </c>
      <c r="L28" s="18">
        <f>+'[1]Reporte Etica Resum'!$C$45</f>
        <v>36259885.899999999</v>
      </c>
      <c r="M28" s="18"/>
      <c r="N28" s="18"/>
      <c r="O28" s="18"/>
      <c r="P28" s="18">
        <f t="shared" ref="P28:P36" si="24">SUM(D28:O28)</f>
        <v>510789011.98999995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>
        <v>3064703.87</v>
      </c>
      <c r="K29" s="18">
        <v>1060335.5</v>
      </c>
      <c r="L29" s="18">
        <f>+'[1]Reporte Etica Resum'!$C$46</f>
        <v>0</v>
      </c>
      <c r="M29" s="18"/>
      <c r="N29" s="18"/>
      <c r="O29" s="18"/>
      <c r="P29" s="18">
        <f t="shared" si="24"/>
        <v>5281905.57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>
        <v>16150</v>
      </c>
      <c r="K30" s="18">
        <v>1046599.06</v>
      </c>
      <c r="L30" s="18">
        <f>+'[1]Reporte Etica Resum'!$C$47</f>
        <v>0</v>
      </c>
      <c r="M30" s="18"/>
      <c r="N30" s="18"/>
      <c r="O30" s="18"/>
      <c r="P30" s="18">
        <f t="shared" si="24"/>
        <v>2931414.92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>
        <f>+'[1]Reporte Etica Resum'!$C$48</f>
        <v>0</v>
      </c>
      <c r="M31" s="18"/>
      <c r="N31" s="18"/>
      <c r="O31" s="18"/>
      <c r="P31" s="18">
        <f t="shared" si="24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>
        <v>6032230.9699999997</v>
      </c>
      <c r="K32" s="18">
        <v>1005837.86</v>
      </c>
      <c r="L32" s="18">
        <f>+'[1]Reporte Etica Resum'!$C$49</f>
        <v>0</v>
      </c>
      <c r="M32" s="18"/>
      <c r="N32" s="18"/>
      <c r="O32" s="18"/>
      <c r="P32" s="18">
        <f t="shared" si="24"/>
        <v>29386984.810000002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>
        <f>+'[1]Reporte Etica Resum'!$C$50</f>
        <v>0</v>
      </c>
      <c r="M33" s="18"/>
      <c r="N33" s="18"/>
      <c r="O33" s="18"/>
      <c r="P33" s="18">
        <f t="shared" si="24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>
        <v>2265148.59</v>
      </c>
      <c r="K34" s="18">
        <v>3426175.59</v>
      </c>
      <c r="L34" s="18">
        <f>+'[1]Reporte Etica Resum'!$C$51</f>
        <v>1500</v>
      </c>
      <c r="M34" s="18"/>
      <c r="N34" s="18"/>
      <c r="O34" s="18"/>
      <c r="P34" s="18">
        <f t="shared" si="24"/>
        <v>17278874.280000001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4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>
        <v>3401118.51</v>
      </c>
      <c r="K36" s="18">
        <v>1664909.17</v>
      </c>
      <c r="L36" s="18">
        <f>+'[1]Reporte Etica Resum'!$C$52</f>
        <v>178120.54</v>
      </c>
      <c r="M36" s="18"/>
      <c r="N36" s="18"/>
      <c r="O36" s="18"/>
      <c r="P36" s="18">
        <f t="shared" si="24"/>
        <v>10815325.839999998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99400</v>
      </c>
      <c r="M37" s="17">
        <f t="shared" ref="M37" si="31">SUM(M38:M45)</f>
        <v>0</v>
      </c>
      <c r="N37" s="17">
        <f t="shared" ref="N37:O37" si="32">SUM(N38:N45)</f>
        <v>0</v>
      </c>
      <c r="O37" s="17">
        <f t="shared" si="32"/>
        <v>0</v>
      </c>
      <c r="P37" s="17">
        <f t="shared" ref="P37" si="33">SUM(P38:P45)</f>
        <v>490950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>
        <v>250000</v>
      </c>
      <c r="L38" s="18">
        <f>+'[1]Reporte Etica Resum'!$C$58</f>
        <v>99400</v>
      </c>
      <c r="M38" s="18"/>
      <c r="N38" s="18"/>
      <c r="O38" s="18"/>
      <c r="P38" s="18">
        <f>SUM(D38:O38)</f>
        <v>490950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4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4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4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4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4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4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4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4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4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4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4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4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4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4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5">SUM(E54:E62)</f>
        <v>1907421.67</v>
      </c>
      <c r="F53" s="17">
        <f t="shared" ref="F53" si="36">SUM(F54:F62)</f>
        <v>1996318.6099999999</v>
      </c>
      <c r="G53" s="17">
        <f t="shared" ref="G53:I53" si="37">SUM(G54:G62)</f>
        <v>1085174</v>
      </c>
      <c r="H53" s="17">
        <f t="shared" si="37"/>
        <v>0</v>
      </c>
      <c r="I53" s="17">
        <f t="shared" si="37"/>
        <v>4060971.21</v>
      </c>
      <c r="J53" s="17">
        <f t="shared" ref="J53" si="38">SUM(J54:J62)</f>
        <v>1931907.1</v>
      </c>
      <c r="K53" s="17">
        <f t="shared" ref="K53" si="39">SUM(K54:K62)</f>
        <v>1385476.18</v>
      </c>
      <c r="L53" s="17">
        <f t="shared" ref="L53" si="40">SUM(L54:L62)</f>
        <v>156053</v>
      </c>
      <c r="M53" s="17">
        <f t="shared" ref="M53" si="41">SUM(M54:M62)</f>
        <v>0</v>
      </c>
      <c r="N53" s="17">
        <f t="shared" ref="N53:O53" si="42">SUM(N54:N62)</f>
        <v>0</v>
      </c>
      <c r="O53" s="17">
        <f t="shared" si="42"/>
        <v>0</v>
      </c>
      <c r="P53" s="17">
        <f t="shared" ref="P53" si="43">SUM(P54:P62)</f>
        <v>12523321.77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>
        <v>1779560.5</v>
      </c>
      <c r="K54" s="18">
        <v>1080376.18</v>
      </c>
      <c r="L54" s="18">
        <f>+'[1]Reporte Etica Resum'!$C$64</f>
        <v>0</v>
      </c>
      <c r="M54" s="18"/>
      <c r="N54" s="18"/>
      <c r="O54" s="18"/>
      <c r="P54" s="18">
        <f t="shared" ref="P54:P62" si="44">SUM(D54:O54)</f>
        <v>9375574.4800000004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>
        <v>151420</v>
      </c>
      <c r="L55" s="18">
        <f>+'[1]Reporte Etica Resum'!$C$65</f>
        <v>0</v>
      </c>
      <c r="M55" s="18"/>
      <c r="N55" s="18"/>
      <c r="O55" s="18"/>
      <c r="P55" s="18">
        <f t="shared" si="44"/>
        <v>151420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44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44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>
        <v>152346.6</v>
      </c>
      <c r="K58" s="18">
        <v>153680</v>
      </c>
      <c r="L58" s="18">
        <f>+'[1]Reporte Etica Resum'!$C$66</f>
        <v>156053</v>
      </c>
      <c r="M58" s="18"/>
      <c r="N58" s="18"/>
      <c r="O58" s="18"/>
      <c r="P58" s="18">
        <f t="shared" si="44"/>
        <v>2996327.29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44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44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44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44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5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5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5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5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5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5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6">SUM(E72:E74)</f>
        <v>337844.61</v>
      </c>
      <c r="F71" s="17">
        <f t="shared" ref="F71" si="47">SUM(F72:F74)</f>
        <v>428404.56</v>
      </c>
      <c r="G71" s="17">
        <f t="shared" ref="G71:I71" si="48">SUM(G72:G74)</f>
        <v>629698.81999999995</v>
      </c>
      <c r="H71" s="17">
        <f t="shared" si="48"/>
        <v>675015.37</v>
      </c>
      <c r="I71" s="17">
        <f t="shared" si="48"/>
        <v>316746.13</v>
      </c>
      <c r="J71" s="17">
        <f t="shared" ref="J71" si="49">SUM(J72:J74)</f>
        <v>699169.74</v>
      </c>
      <c r="K71" s="17">
        <f t="shared" ref="K71" si="50">SUM(K72:K74)</f>
        <v>656918.18000000005</v>
      </c>
      <c r="L71" s="17">
        <f t="shared" ref="L71" si="51">SUM(L72:L74)</f>
        <v>256141.72</v>
      </c>
      <c r="M71" s="17">
        <f t="shared" ref="M71" si="52">SUM(M72:M74)</f>
        <v>0</v>
      </c>
      <c r="N71" s="17">
        <f t="shared" ref="N71:O71" si="53">SUM(N72:N74)</f>
        <v>0</v>
      </c>
      <c r="O71" s="17">
        <f t="shared" si="53"/>
        <v>0</v>
      </c>
      <c r="P71" s="17">
        <f t="shared" ref="P71" si="54">SUM(P72:P74)</f>
        <v>4050065.66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0">
        <v>428404.56</v>
      </c>
      <c r="G72" s="20">
        <v>629698.81999999995</v>
      </c>
      <c r="H72" s="20">
        <v>675015.37</v>
      </c>
      <c r="I72" s="20">
        <v>316746.13</v>
      </c>
      <c r="J72" s="20">
        <v>699169.74</v>
      </c>
      <c r="K72" s="18">
        <v>656918.18000000005</v>
      </c>
      <c r="L72" s="18">
        <f>+'[1]Reporte Etica Resum'!$C$77</f>
        <v>256141.72</v>
      </c>
      <c r="M72" s="18"/>
      <c r="N72" s="18"/>
      <c r="O72" s="18"/>
      <c r="P72" s="18">
        <f>SUM(D72:O72)</f>
        <v>4050065.66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5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5"/>
        <v>0</v>
      </c>
    </row>
    <row r="75" spans="3:16" x14ac:dyDescent="0.25">
      <c r="C75" s="47" t="s">
        <v>67</v>
      </c>
      <c r="D75" s="48"/>
      <c r="E75" s="48"/>
      <c r="F75" s="48"/>
      <c r="G75" s="48"/>
      <c r="H75" s="48"/>
      <c r="I75" s="48"/>
      <c r="J75" s="48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56">SUM(E77:E78)</f>
        <v>39280653.330000013</v>
      </c>
      <c r="F76" s="17">
        <f t="shared" ref="F76" si="57">SUM(F77:F78)</f>
        <v>69628147.889999986</v>
      </c>
      <c r="G76" s="17">
        <f t="shared" ref="G76:I76" si="58">SUM(G77:G78)</f>
        <v>71154795.140000001</v>
      </c>
      <c r="H76" s="17">
        <f t="shared" si="58"/>
        <v>23986209.729999989</v>
      </c>
      <c r="I76" s="17">
        <f t="shared" si="58"/>
        <v>0</v>
      </c>
      <c r="J76" s="17">
        <f t="shared" ref="J76" si="59">SUM(J77:J78)</f>
        <v>0</v>
      </c>
      <c r="K76" s="17">
        <f t="shared" ref="K76" si="60">SUM(K77:K78)</f>
        <v>20092331.48</v>
      </c>
      <c r="L76" s="17">
        <f t="shared" ref="L76" si="61">SUM(L77:L78)</f>
        <v>0</v>
      </c>
      <c r="M76" s="17">
        <f t="shared" ref="M76" si="62">SUM(M77:M78)</f>
        <v>0</v>
      </c>
      <c r="N76" s="17">
        <f t="shared" ref="N76:O76" si="63">SUM(N77:N78)</f>
        <v>0</v>
      </c>
      <c r="O76" s="17">
        <f t="shared" si="63"/>
        <v>0</v>
      </c>
      <c r="P76" s="17">
        <f t="shared" ref="P76" si="64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>
        <v>20092331.48</v>
      </c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65">SUM(E80:E81)</f>
        <v>13656839.189999999</v>
      </c>
      <c r="F79" s="17">
        <f t="shared" ref="F79" si="66">SUM(F80:F81)</f>
        <v>39348758.770000003</v>
      </c>
      <c r="G79" s="17">
        <f t="shared" ref="G79:I79" si="67">SUM(G80:G81)</f>
        <v>41058775.380000003</v>
      </c>
      <c r="H79" s="17">
        <f t="shared" si="67"/>
        <v>31846370.41</v>
      </c>
      <c r="I79" s="17">
        <f t="shared" si="67"/>
        <v>15966957.119999999</v>
      </c>
      <c r="J79" s="17">
        <f t="shared" ref="J79" si="68">SUM(J80:J81)</f>
        <v>12200000</v>
      </c>
      <c r="K79" s="17">
        <f t="shared" ref="K79" si="69">SUM(K80:K81)</f>
        <v>120057805.12</v>
      </c>
      <c r="L79" s="17">
        <f t="shared" ref="L79" si="70">SUM(L80:L81)</f>
        <v>17000000</v>
      </c>
      <c r="M79" s="17">
        <f t="shared" ref="M79" si="71">SUM(M80:M81)</f>
        <v>0</v>
      </c>
      <c r="N79" s="17">
        <f t="shared" ref="N79:O79" si="72">SUM(N80:N81)</f>
        <v>0</v>
      </c>
      <c r="O79" s="17">
        <f t="shared" si="72"/>
        <v>0</v>
      </c>
      <c r="P79" s="17">
        <f t="shared" ref="P79" si="73">SUM(P80:P81)</f>
        <v>301004253.23000002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>
        <v>12200000</v>
      </c>
      <c r="K80" s="18">
        <v>120057805.12</v>
      </c>
      <c r="L80" s="18">
        <f>+'[1]Reporte Etica Resum'!$C$87</f>
        <v>17000000</v>
      </c>
      <c r="M80" s="18"/>
      <c r="N80" s="18"/>
      <c r="O80" s="18"/>
      <c r="P80" s="18">
        <f>SUM(D80:O80)</f>
        <v>301004253.23000002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74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74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74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75">E79+E76+E71+E67+E63+E53+E46+E37+E27+E17+E11</f>
        <v>180976630.56</v>
      </c>
      <c r="F84" s="25">
        <f t="shared" si="75"/>
        <v>347046704.75999999</v>
      </c>
      <c r="G84" s="25">
        <f t="shared" si="75"/>
        <v>377713620.75999999</v>
      </c>
      <c r="H84" s="25">
        <f t="shared" si="75"/>
        <v>233373708.74999997</v>
      </c>
      <c r="I84" s="25">
        <f t="shared" si="75"/>
        <v>208429275.13999999</v>
      </c>
      <c r="J84" s="25">
        <f t="shared" si="75"/>
        <v>235964628.83000001</v>
      </c>
      <c r="K84" s="25">
        <f t="shared" si="75"/>
        <v>335069101.75</v>
      </c>
      <c r="L84" s="25">
        <f t="shared" si="75"/>
        <v>169381942.61000001</v>
      </c>
      <c r="M84" s="25">
        <f t="shared" si="75"/>
        <v>0</v>
      </c>
      <c r="N84" s="25">
        <f t="shared" si="75"/>
        <v>0</v>
      </c>
      <c r="O84" s="25">
        <f t="shared" si="75"/>
        <v>0</v>
      </c>
      <c r="P84" s="25">
        <f t="shared" si="75"/>
        <v>1962681492.9599998</v>
      </c>
    </row>
    <row r="85" spans="3:16" x14ac:dyDescent="0.25">
      <c r="C85" s="57" t="s">
        <v>103</v>
      </c>
      <c r="F85" s="13"/>
      <c r="K85" s="13"/>
    </row>
    <row r="86" spans="3:16" x14ac:dyDescent="0.25">
      <c r="C86" s="44"/>
      <c r="F86" s="13"/>
      <c r="K86" s="13"/>
      <c r="L86" s="18"/>
      <c r="P86" s="18"/>
    </row>
    <row r="87" spans="3:16" ht="18.75" x14ac:dyDescent="0.25">
      <c r="C87" s="19" t="s">
        <v>100</v>
      </c>
      <c r="D87" s="15"/>
      <c r="F87" s="22"/>
      <c r="G87" s="15" t="s">
        <v>101</v>
      </c>
      <c r="H87" s="15"/>
      <c r="I87" s="15"/>
      <c r="J87" s="15"/>
      <c r="K87" s="15"/>
      <c r="L87" s="15"/>
      <c r="M87" s="15"/>
      <c r="N87" s="15"/>
      <c r="O87" s="15"/>
    </row>
    <row r="88" spans="3:16" ht="18.75" x14ac:dyDescent="0.25">
      <c r="C88" s="19"/>
      <c r="H88" s="15"/>
      <c r="I88" s="15"/>
      <c r="J88" s="15"/>
      <c r="K88" s="15"/>
      <c r="L88" s="15"/>
      <c r="M88" s="15"/>
      <c r="N88" s="15"/>
      <c r="O88" s="15"/>
    </row>
    <row r="92" spans="3:16" x14ac:dyDescent="0.25">
      <c r="C92" s="2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</row>
    <row r="93" spans="3:16" x14ac:dyDescent="0.25">
      <c r="C93" s="30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</row>
    <row r="94" spans="3:16" x14ac:dyDescent="0.25">
      <c r="H94" s="72"/>
      <c r="I94" s="72"/>
      <c r="J94" s="72"/>
      <c r="K94" s="72"/>
      <c r="L94" s="72"/>
      <c r="M94" s="72"/>
      <c r="N94" s="72"/>
      <c r="O94" s="72"/>
      <c r="P94" s="72"/>
    </row>
  </sheetData>
  <mergeCells count="8">
    <mergeCell ref="H94:P94"/>
    <mergeCell ref="D92:P92"/>
    <mergeCell ref="D93:P93"/>
    <mergeCell ref="C3:P3"/>
    <mergeCell ref="C4:P4"/>
    <mergeCell ref="C5:P5"/>
    <mergeCell ref="C6:P6"/>
    <mergeCell ref="C7:P7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Eimy Gomez</cp:lastModifiedBy>
  <cp:lastPrinted>2022-10-12T19:59:56Z</cp:lastPrinted>
  <dcterms:created xsi:type="dcterms:W3CDTF">2021-07-29T18:58:50Z</dcterms:created>
  <dcterms:modified xsi:type="dcterms:W3CDTF">2022-10-14T00:03:38Z</dcterms:modified>
</cp:coreProperties>
</file>